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صندوقها\صندوق بازده سهام\پرتفو ماهانه\1404\شهریور\"/>
    </mc:Choice>
  </mc:AlternateContent>
  <xr:revisionPtr revIDLastSave="0" documentId="13_ncr:1_{6E95A6F2-CEEE-4281-82D6-AA16896825A4}" xr6:coauthVersionLast="47" xr6:coauthVersionMax="47" xr10:uidLastSave="{00000000-0000-0000-0000-000000000000}"/>
  <bookViews>
    <workbookView xWindow="-120" yWindow="-120" windowWidth="29040" windowHeight="15840" tabRatio="931" xr2:uid="{00000000-000D-0000-FFFF-FFFF00000000}"/>
  </bookViews>
  <sheets>
    <sheet name="صفحه نخست" sheetId="16" r:id="rId1"/>
    <sheet name=" سهام" sheetId="1" r:id="rId2"/>
    <sheet name="اوراق تبعی" sheetId="20" r:id="rId3"/>
    <sheet name="اوراق" sheetId="3" r:id="rId4"/>
    <sheet name="واحد های صندوق" sheetId="21" r:id="rId5"/>
    <sheet name="تعدیل قیمت" sheetId="17" r:id="rId6"/>
    <sheet name="گواهی سپرده" sheetId="18" r:id="rId7"/>
    <sheet name="سپرده" sheetId="2" r:id="rId8"/>
    <sheet name="درآمدها" sheetId="11" r:id="rId9"/>
    <sheet name="درآمد سود سهام" sheetId="12" r:id="rId10"/>
    <sheet name="درآمد سود صندوق" sheetId="22" r:id="rId11"/>
    <sheet name="سود اوراق بهادار" sheetId="13" r:id="rId12"/>
    <sheet name="سود سپرده بانکی" sheetId="24" r:id="rId13"/>
    <sheet name="درآمد ناشی ازفروش" sheetId="15" r:id="rId14"/>
    <sheet name="درآمد ناشی از تغییر قیمت اوراق " sheetId="14" r:id="rId15"/>
    <sheet name="درآمد سرمایه گذاری در اوراق بها" sheetId="6" r:id="rId16"/>
    <sheet name="درآمد سرمایه گذاری در سهام  " sheetId="5" r:id="rId17"/>
    <sheet name="درآمد سرمایه گذاری در صندوق" sheetId="23" r:id="rId18"/>
    <sheet name="درآمد سپرده بانکی" sheetId="7" r:id="rId19"/>
    <sheet name="سایر درآمدها" sheetId="8" r:id="rId20"/>
  </sheets>
  <definedNames>
    <definedName name="_xlnm.Print_Area" localSheetId="1">' سهام'!$A$1:$O$35</definedName>
    <definedName name="_xlnm.Print_Area" localSheetId="3">اوراق!$A$1:$S$14</definedName>
    <definedName name="_xlnm.Print_Area" localSheetId="2">'اوراق تبعی'!$A$1:$I$9</definedName>
    <definedName name="_xlnm.Print_Area" localSheetId="5">'تعدیل قیمت'!$A$1:$J$11</definedName>
    <definedName name="_xlnm.Print_Area" localSheetId="18">'درآمد سپرده بانکی'!$A$1:$F$17</definedName>
    <definedName name="_xlnm.Print_Area" localSheetId="15">'درآمد سرمایه گذاری در اوراق بها'!$A$1:$I$15</definedName>
    <definedName name="_xlnm.Print_Area" localSheetId="16">'درآمد سرمایه گذاری در سهام  '!$A$1:$L$69</definedName>
    <definedName name="_xlnm.Print_Area" localSheetId="17">'درآمد سرمایه گذاری در صندوق'!$A$1:$K$17</definedName>
    <definedName name="_xlnm.Print_Area" localSheetId="9">'درآمد سود سهام'!$A$1:$J$22</definedName>
    <definedName name="_xlnm.Print_Area" localSheetId="10">'درآمد سود صندوق'!$A$1:$F$8</definedName>
    <definedName name="_xlnm.Print_Area" localSheetId="14">'درآمد ناشی از تغییر قیمت اوراق '!$A$1:$I$41</definedName>
    <definedName name="_xlnm.Print_Area" localSheetId="13">'درآمد ناشی ازفروش'!$A$1:$J$64</definedName>
    <definedName name="_xlnm.Print_Area" localSheetId="8">درآمدها!$A$1:$E$12</definedName>
    <definedName name="_xlnm.Print_Area" localSheetId="19">'سایر درآمدها'!$A$1:$C$10</definedName>
    <definedName name="_xlnm.Print_Area" localSheetId="7">سپرده!$A$1:$L$15</definedName>
    <definedName name="_xlnm.Print_Area" localSheetId="11">'سود اوراق بهادار'!$A$1:$J$8</definedName>
    <definedName name="_xlnm.Print_Area" localSheetId="12">'سود سپرده بانکی'!$A$1:$G$16</definedName>
    <definedName name="_xlnm.Print_Area" localSheetId="0">'صفحه نخست'!$A$1:$I$37</definedName>
    <definedName name="_xlnm.Print_Area" localSheetId="6">'گواهی سپرده'!$A$1:$P$12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3" l="1"/>
  <c r="K12" i="23"/>
  <c r="K13" i="23"/>
  <c r="F11" i="5"/>
  <c r="C11" i="11"/>
  <c r="D6" i="11" s="1"/>
  <c r="E7" i="11"/>
  <c r="E8" i="11"/>
  <c r="E9" i="11"/>
  <c r="E10" i="11"/>
  <c r="E6" i="11"/>
  <c r="D7" i="11"/>
  <c r="D8" i="11"/>
  <c r="D9" i="11"/>
  <c r="D10" i="11"/>
  <c r="E16" i="7"/>
  <c r="C16" i="7"/>
  <c r="L58" i="5"/>
  <c r="L59" i="5"/>
  <c r="L60" i="5"/>
  <c r="L61" i="5"/>
  <c r="L62" i="5"/>
  <c r="L63" i="5"/>
  <c r="L64" i="5"/>
  <c r="L11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14" i="5"/>
  <c r="F15" i="5"/>
  <c r="F12" i="5"/>
  <c r="F13" i="5"/>
  <c r="F66" i="5"/>
  <c r="E5" i="24"/>
  <c r="B5" i="24"/>
  <c r="A3" i="24"/>
  <c r="L8" i="2"/>
  <c r="O26" i="1"/>
  <c r="O27" i="1"/>
  <c r="O34" i="1" s="1"/>
  <c r="O28" i="1"/>
  <c r="O29" i="1"/>
  <c r="O30" i="1"/>
  <c r="O31" i="1"/>
  <c r="A3" i="21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65" i="5"/>
  <c r="L66" i="5"/>
  <c r="F67" i="5" l="1"/>
  <c r="F10" i="2"/>
  <c r="L9" i="2"/>
  <c r="I13" i="3"/>
  <c r="J13" i="3"/>
  <c r="N13" i="3"/>
  <c r="S9" i="3"/>
  <c r="S10" i="3"/>
  <c r="S11" i="3"/>
  <c r="S12" i="3"/>
  <c r="G14" i="6"/>
  <c r="E14" i="6"/>
  <c r="C14" i="6"/>
  <c r="I14" i="6"/>
  <c r="J60" i="15"/>
  <c r="G21" i="12"/>
  <c r="E21" i="12"/>
  <c r="P13" i="3"/>
  <c r="F13" i="3"/>
  <c r="R13" i="3"/>
  <c r="Q13" i="3"/>
  <c r="L13" i="3"/>
  <c r="E14" i="24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32" i="1"/>
  <c r="O33" i="1"/>
  <c r="O10" i="1"/>
  <c r="E14" i="23"/>
  <c r="F14" i="23"/>
  <c r="D14" i="23"/>
  <c r="J14" i="23"/>
  <c r="K14" i="23"/>
  <c r="I14" i="23"/>
  <c r="I67" i="5"/>
  <c r="J67" i="5"/>
  <c r="K67" i="5"/>
  <c r="L67" i="5"/>
  <c r="H67" i="5"/>
  <c r="C67" i="5"/>
  <c r="D67" i="5"/>
  <c r="E67" i="5"/>
  <c r="B67" i="5"/>
  <c r="H35" i="14"/>
  <c r="I35" i="14"/>
  <c r="G35" i="14"/>
  <c r="D35" i="14"/>
  <c r="E35" i="14"/>
  <c r="C35" i="14"/>
  <c r="I60" i="15"/>
  <c r="H60" i="15"/>
  <c r="D60" i="15"/>
  <c r="E60" i="15"/>
  <c r="C60" i="15"/>
  <c r="F21" i="12"/>
  <c r="H21" i="12"/>
  <c r="I21" i="12"/>
  <c r="J21" i="12"/>
  <c r="C34" i="1"/>
  <c r="D34" i="1"/>
  <c r="G34" i="1"/>
  <c r="I34" i="1"/>
  <c r="J34" i="1"/>
  <c r="L34" i="1"/>
  <c r="M34" i="1"/>
  <c r="N34" i="1"/>
  <c r="G14" i="23"/>
  <c r="H14" i="23"/>
  <c r="C14" i="23"/>
  <c r="G67" i="5"/>
  <c r="F14" i="24"/>
  <c r="G14" i="24"/>
  <c r="D14" i="24"/>
  <c r="C14" i="24"/>
  <c r="B14" i="24"/>
  <c r="O6" i="3"/>
  <c r="I7" i="21" s="1"/>
  <c r="H6" i="3"/>
  <c r="B7" i="21" s="1"/>
  <c r="L10" i="2" l="1"/>
  <c r="D11" i="11"/>
  <c r="S13" i="3"/>
  <c r="E11" i="11"/>
  <c r="B16" i="7"/>
  <c r="C9" i="8"/>
  <c r="B9" i="8"/>
  <c r="H10" i="2"/>
  <c r="I10" i="2"/>
  <c r="K10" i="2"/>
  <c r="F60" i="15"/>
  <c r="B6" i="20" l="1"/>
  <c r="A3" i="1"/>
  <c r="H5" i="12" l="1"/>
  <c r="A3" i="3"/>
  <c r="K7" i="1"/>
  <c r="H5" i="13"/>
  <c r="E5" i="13"/>
  <c r="C5" i="8"/>
  <c r="A3" i="8"/>
  <c r="B5" i="8"/>
  <c r="E6" i="7"/>
  <c r="C6" i="7"/>
  <c r="A3" i="7"/>
  <c r="H7" i="5"/>
  <c r="B7" i="5"/>
  <c r="A3" i="5"/>
  <c r="F6" i="6"/>
  <c r="B6" i="6"/>
  <c r="A3" i="6"/>
  <c r="F5" i="14"/>
  <c r="B5" i="14"/>
  <c r="A3" i="14"/>
  <c r="G5" i="15"/>
  <c r="B5" i="15"/>
  <c r="A3" i="15"/>
  <c r="A3" i="13"/>
  <c r="A3" i="12"/>
  <c r="E5" i="12"/>
  <c r="A3" i="11"/>
  <c r="B6" i="17"/>
  <c r="A3" i="18"/>
  <c r="A3" i="17"/>
  <c r="M5" i="18"/>
  <c r="F5" i="18"/>
  <c r="A3" i="2"/>
  <c r="F6" i="2"/>
  <c r="K6" i="2"/>
  <c r="F6" i="20"/>
  <c r="B7" i="1"/>
  <c r="A2" i="20"/>
  <c r="A3" i="20"/>
  <c r="A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<sst xmlns="http://schemas.openxmlformats.org/spreadsheetml/2006/main" count="597" uniqueCount="240">
  <si>
    <t xml:space="preserve">صورت وضعیت پرتفوی </t>
  </si>
  <si>
    <t>1- سرمایه گذاری ها</t>
  </si>
  <si>
    <t>1-1-سرمایه‌گذاری در سهام و حق تقدم سهام وصندوق‌های سرمایه‌گذاری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</si>
  <si>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</si>
  <si>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</si>
  <si>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</si>
  <si>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</si>
  <si>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</si>
  <si>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</si>
  <si>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</si>
  <si>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</si>
  <si>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</si>
  <si>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</si>
  <si>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</si>
  <si>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جمع</t>
  </si>
  <si>
    <t/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</si>
  <si>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</si>
  <si>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</si>
  <si>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</si>
  <si>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</si>
  <si>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</si>
  <si>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</si>
  <si>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</si>
  <si>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</si>
  <si>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</si>
  <si>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</si>
  <si>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</si>
  <si>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</si>
  <si>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</si>
  <si>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</si>
  <si>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</si>
  <si>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</si>
  <si>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</si>
  <si>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</si>
  <si>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</si>
  <si>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</si>
  <si>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</si>
  <si>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</si>
  <si>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</si>
  <si>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</si>
  <si>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</si>
  <si>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4-1- سرمایه‌گذاری در گواهی سپرده‌ بانکی</t>
  </si>
  <si>
    <t>گواهی سپرده  بانکی</t>
  </si>
  <si>
    <t>نرخ سود علی الحساب</t>
  </si>
  <si>
    <t>نرخ شکست</t>
  </si>
  <si>
    <t>خالص ارزش</t>
  </si>
  <si>
    <t>درصد به کل</t>
  </si>
  <si>
    <t>فروش</t>
  </si>
  <si>
    <t xml:space="preserve"> دارایی‌ها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</si>
  <si>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</si>
  <si>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</si>
  <si>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</si>
  <si>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</si>
  <si>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</si>
  <si>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</si>
  <si>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</si>
  <si>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</si>
  <si>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</si>
  <si>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>کوتاه مدت</t>
  </si>
  <si>
    <t>-</t>
  </si>
  <si>
    <t xml:space="preserve"> </t>
  </si>
  <si>
    <t xml:space="preserve">صورت وضعیت درآمدها </t>
  </si>
  <si>
    <t>2- 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</si>
  <si>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</si>
  <si>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</si>
  <si>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</si>
  <si>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</si>
  <si>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</si>
  <si>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</si>
  <si>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</si>
  <si>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</si>
  <si>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</si>
  <si>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</si>
  <si>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</si>
  <si>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درآمد سود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</si>
  <si>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</si>
  <si>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</si>
  <si>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</si>
  <si>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</si>
  <si>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</si>
  <si>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</si>
  <si>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</si>
  <si>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تاریخ دریافت سود</t>
  </si>
  <si>
    <t xml:space="preserve">درآمد سود 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</si>
  <si>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</si>
  <si>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</si>
  <si>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</si>
  <si>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</si>
  <si>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</si>
  <si>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</si>
  <si>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</si>
  <si>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</si>
  <si>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</si>
  <si>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</si>
  <si>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</si>
  <si>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</si>
  <si>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</si>
  <si>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</si>
  <si>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</si>
  <si>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دارایی</t>
  </si>
  <si>
    <t>درآمد سود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</si>
  <si>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</si>
  <si>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</si>
  <si>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</si>
  <si>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</si>
  <si>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</si>
  <si>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</si>
  <si>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4-2-سایر درآمدها:</t>
  </si>
  <si>
    <t>تاریخ شروع</t>
  </si>
  <si>
    <t>تاریخ پایان</t>
  </si>
  <si>
    <t>سرمایه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</si>
  <si>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</si>
  <si>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</si>
  <si>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5-2</t>
  </si>
  <si>
    <t>1-1-سرمایه‌گذاری در واحدهای صندوق های سرمایه گذاری</t>
  </si>
  <si>
    <t>تعداد واحد</t>
  </si>
  <si>
    <t>خرید/صدور طی دوره</t>
  </si>
  <si>
    <t>فروش/ابطال طی دوره</t>
  </si>
  <si>
    <t>قیمت ابطال/بازار هر واحد</t>
  </si>
  <si>
    <t>درآمد سود صندوق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</si>
  <si>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</si>
  <si>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</si>
  <si>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</si>
  <si>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</si>
  <si>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</si>
  <si>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 xml:space="preserve">1-2-درآمد حاصل از سرمایه­گذاری در سهام و حق تقدم سهام </t>
  </si>
  <si>
    <t>1-2-درآمد حاصل از سرمایه­گذاری در واحدهای صندوق:</t>
  </si>
  <si>
    <t>صندوق</t>
  </si>
  <si>
    <t>سود اوراق بهادار با درآمد ثابت</t>
  </si>
  <si>
    <t>سود سپرده بانکی</t>
  </si>
  <si>
    <t>فولاد مبارکه اصفهان (فولاد)</t>
  </si>
  <si>
    <t>صنایع شیمیایی ایران (شیران)</t>
  </si>
  <si>
    <t>گروه مپنا (رمپنا)</t>
  </si>
  <si>
    <t>مهرام (غمهرا)</t>
  </si>
  <si>
    <t>سر. توسعه صنعتی ایران (وتوصا)</t>
  </si>
  <si>
    <t>خاک چینی ایران (کخاک)</t>
  </si>
  <si>
    <t>صنایع غذایی مینو شرق (غمینو)</t>
  </si>
  <si>
    <t>گروه بهمن (خبهمن)</t>
  </si>
  <si>
    <t>سر. میراث فرهنگی و گردشگری (سمگا)</t>
  </si>
  <si>
    <t>سر. سبحان (وسبحان)</t>
  </si>
  <si>
    <t>خودکفایی آزادگان (خودکفا)</t>
  </si>
  <si>
    <t>ایمن خودرو شرق (خیمن)</t>
  </si>
  <si>
    <t>سر. تامین اجتماعی (شستا)</t>
  </si>
  <si>
    <t xml:space="preserve"> صندوق سرمایه گذاری بازده سهام</t>
  </si>
  <si>
    <t>صندوق سرمایه‌گذاری بازده سهام</t>
  </si>
  <si>
    <t>طلای زرین آگاه (مثقال)</t>
  </si>
  <si>
    <t xml:space="preserve"> صندوق سرمایه‌گذاری بازده سهام</t>
  </si>
  <si>
    <t>گردشگری بلندمدت 14833318114683</t>
  </si>
  <si>
    <t>گردشگری بلندمدت 14833318114681</t>
  </si>
  <si>
    <t>گردشگری بلندمدت 14833318114684</t>
  </si>
  <si>
    <t>گردشگری بلندمدت 14833318114682</t>
  </si>
  <si>
    <t>خاورمیانه کوتاه مدت 101310810707076676</t>
  </si>
  <si>
    <t>گردشگری (ممتاز) 1487317447461</t>
  </si>
  <si>
    <t>گردشگری کوتاه مدت 148996718114681</t>
  </si>
  <si>
    <t>148.333.1811468.3</t>
  </si>
  <si>
    <t>148.333.1811468.1</t>
  </si>
  <si>
    <t>148.333.1811468.4</t>
  </si>
  <si>
    <t>148.333.1811468.2</t>
  </si>
  <si>
    <t>1013-10-810-707076676</t>
  </si>
  <si>
    <t>148.73.1744746.1</t>
  </si>
  <si>
    <t>148.9967.1811468.1</t>
  </si>
  <si>
    <t>تعدیل کارمزد کارگزاری</t>
  </si>
  <si>
    <t>1404/02/31</t>
  </si>
  <si>
    <t>ایران یاسا (پاسا)</t>
  </si>
  <si>
    <t>سایپا (خساپا)</t>
  </si>
  <si>
    <t>بانک تجارت (وتجارت)</t>
  </si>
  <si>
    <t>پالایش نفت اصفهان (شپنا)</t>
  </si>
  <si>
    <t>سیمان خزر (سخزر)</t>
  </si>
  <si>
    <t>سر. ایران خودرو (خگستر)</t>
  </si>
  <si>
    <t>سیمان دورود (سدور)</t>
  </si>
  <si>
    <t>ایران خودرو (خودرو)</t>
  </si>
  <si>
    <t>پارس خزر (لخزر)</t>
  </si>
  <si>
    <t>بانک اقتصاد نوین (ونوین)</t>
  </si>
  <si>
    <t>سر. مسکن (ثمسکن)</t>
  </si>
  <si>
    <t>بانک ملت (وبملت)</t>
  </si>
  <si>
    <t>کارخانجات داروپخش (دارو)</t>
  </si>
  <si>
    <t>سر. ملی (ونیکی)</t>
  </si>
  <si>
    <t>سیمان قائن (سقاین)</t>
  </si>
  <si>
    <t>سیمان فارس و خوزستان (سفارس)</t>
  </si>
  <si>
    <t>پارس مینو (غپینو)</t>
  </si>
  <si>
    <t>سیمان تهران (ستران)</t>
  </si>
  <si>
    <t>سیمان شرق (سشرق)</t>
  </si>
  <si>
    <t>بانک صادرات ایران (وبصادر)</t>
  </si>
  <si>
    <t>سر. نفت و گاز تامین (تاپیکو)</t>
  </si>
  <si>
    <t>پالایش نفت تبریز (شبریز)</t>
  </si>
  <si>
    <t>پالایش نفت تهران (شتران)</t>
  </si>
  <si>
    <t>تامین سرمایه امید (امید)</t>
  </si>
  <si>
    <t>بانک سامان (سامان)</t>
  </si>
  <si>
    <t>چدن سازان (چدن)</t>
  </si>
  <si>
    <t>تامین سرمایه نوین (تنوین)</t>
  </si>
  <si>
    <t>گروه مالی شهر (شهر)</t>
  </si>
  <si>
    <t>طلای عیار مفید (عیار)</t>
  </si>
  <si>
    <t>1404/02/28</t>
  </si>
  <si>
    <t>فجر انرژی خلیج فارس (بفجر)</t>
  </si>
  <si>
    <t>فولادخراسان (فخاس)</t>
  </si>
  <si>
    <t>سر. سایپا (وساپا)</t>
  </si>
  <si>
    <t>مبین انرژی خلیج فارس (مبین)</t>
  </si>
  <si>
    <t>فولاد کاوه جنوب کیش (کاوه)</t>
  </si>
  <si>
    <t>مهرمام میهن (مهرمام)</t>
  </si>
  <si>
    <t>پویا (رپویا)</t>
  </si>
  <si>
    <t>1404/03/13</t>
  </si>
  <si>
    <t>1404/03/03</t>
  </si>
  <si>
    <t>1404/03/07</t>
  </si>
  <si>
    <t>1404/04/31</t>
  </si>
  <si>
    <t>صنعتی مینو (خرمدره) (غصینو)</t>
  </si>
  <si>
    <t>تامین سرمایه دماوند (تماوند)</t>
  </si>
  <si>
    <t>اسنادخزانه-م9بودجه01-040826 (اخزا109)</t>
  </si>
  <si>
    <t>اسنادخزانه-م2بودجه02-050923 (اخزا202)</t>
  </si>
  <si>
    <t>اسناد خزانه-م7بودجه02-040910 (اخزا207)</t>
  </si>
  <si>
    <t>بلی</t>
  </si>
  <si>
    <t>1401/12/28</t>
  </si>
  <si>
    <t>1404/08/26</t>
  </si>
  <si>
    <t>1402/06/19</t>
  </si>
  <si>
    <t>1405/09/23</t>
  </si>
  <si>
    <t>1402/12/20</t>
  </si>
  <si>
    <t>1404/09/10</t>
  </si>
  <si>
    <t>پشتوانه طلای لوتوس (طلا)</t>
  </si>
  <si>
    <t>1404/04/17</t>
  </si>
  <si>
    <t>1404/04/21</t>
  </si>
  <si>
    <t>1404/04/22</t>
  </si>
  <si>
    <t>1404/04/25</t>
  </si>
  <si>
    <t>1404/04/28</t>
  </si>
  <si>
    <t>1404/05/31</t>
  </si>
  <si>
    <t>اسناد خزانه-م11بودجه02-050720 (اخزا211)</t>
  </si>
  <si>
    <t>اختیارف اهرم-18000-1404/06/26 (طهرم6026)</t>
  </si>
  <si>
    <t>اختیارف اهرم-18000-1404/07/30 (طهرم7034)</t>
  </si>
  <si>
    <t>1402/12/29</t>
  </si>
  <si>
    <t>1405/07/20</t>
  </si>
  <si>
    <t>کل درآمدها</t>
  </si>
  <si>
    <t>1404/05/09</t>
  </si>
  <si>
    <t>1404/06/31</t>
  </si>
  <si>
    <t>برای ماه منتهی به 1404/06/31</t>
  </si>
  <si>
    <t>از 1404/05/31 تا  1404/06/31</t>
  </si>
  <si>
    <t>از ابتدای سال مالی تا 1404/06/31</t>
  </si>
  <si>
    <t>سر. غدیر (وغدیر)</t>
  </si>
  <si>
    <t>سر. دارویی تامین (تیپیکو)</t>
  </si>
  <si>
    <t>سر. صدر تامین (تاصیکو)</t>
  </si>
  <si>
    <t>سر. کشاورزی کوثر (زکوثر)</t>
  </si>
  <si>
    <t>از 1403/05/31 تا  1404/06/31</t>
  </si>
  <si>
    <t>برای ماه منتهی به  1404/06/31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</si>
</sst>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\(#,##0\);"/>
    <numFmt numFmtId="165" formatCode="#,##0.00;\(#,##0.00\);"/>
    <numFmt numFmtId="166" formatCode="#,##0.000000;\(#,##0.000000\);"/>
    <numFmt numFmtId="167" formatCode="_(* #,##0_);_(* \(#,##0\);_(* &quot;-&quot;??_);_(@_)"/>
  </numFmts>
  <fonts count="31">
    <font>
      <sz val="11"/>
      <color theme="1"/>
      <name val="B Nazanin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sz val="20"/>
      <color theme="1"/>
      <name val="B Nazanin"/>
      <charset val="178"/>
    </font>
    <font>
      <sz val="12"/>
      <color rgb="FF0062AC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sz val="8"/>
      <color rgb="FF0062AC"/>
      <name val="B Nazanin"/>
      <charset val="178"/>
    </font>
    <font>
      <sz val="18"/>
      <color theme="1"/>
      <name val="B Nazanin"/>
      <charset val="178"/>
    </font>
    <font>
      <sz val="16"/>
      <color theme="1"/>
      <name val="B Nazanin"/>
      <charset val="178"/>
    </font>
    <font>
      <sz val="11"/>
      <color rgb="FF000000"/>
      <name val="B Nazanin"/>
      <charset val="178"/>
    </font>
    <font>
      <sz val="8"/>
      <color rgb="FF000000"/>
      <name val="B Nazanin"/>
      <charset val="178"/>
    </font>
    <font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8"/>
      <color theme="1"/>
      <name val="B Nazanin"/>
      <charset val="178"/>
    </font>
    <font>
      <b/>
      <sz val="10"/>
      <color rgb="FF0062AC"/>
      <name val="B Nazanin"/>
      <charset val="178"/>
    </font>
    <font>
      <i/>
      <sz val="8"/>
      <color theme="1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Nazanin"/>
      <charset val="178"/>
    </font>
    <font>
      <sz val="11"/>
      <color theme="1"/>
      <name val="B Nazanin"/>
      <family val="2"/>
      <scheme val="minor"/>
    </font>
    <font>
      <b/>
      <sz val="11"/>
      <color theme="1"/>
      <name val="B Nazanin"/>
      <charset val="178"/>
    </font>
    <font>
      <b/>
      <sz val="11"/>
      <color rgb="FF0062AC"/>
      <name val="B Nazanin"/>
      <charset val="178"/>
    </font>
    <font>
      <sz val="8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11"/>
      <color theme="1"/>
      <name val="B Nazanin"/>
      <charset val="178"/>
      <scheme val="minor"/>
    </font>
    <font>
      <sz val="11"/>
      <color rgb="FF0062AC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2"/>
      <color theme="1"/>
      <name val="B Nazanin"/>
      <charset val="178"/>
    </font>
    <font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center" readingOrder="2"/>
    </xf>
    <xf numFmtId="165" fontId="4" fillId="0" borderId="0" xfId="0" applyNumberFormat="1" applyFont="1" applyAlignment="1">
      <alignment horizontal="center" vertical="center" readingOrder="2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1"/>
    </xf>
    <xf numFmtId="49" fontId="4" fillId="0" borderId="0" xfId="0" applyNumberFormat="1" applyFont="1" applyAlignment="1">
      <alignment horizontal="right" vertical="center" readingOrder="2"/>
    </xf>
    <xf numFmtId="165" fontId="9" fillId="0" borderId="0" xfId="0" applyNumberFormat="1" applyFont="1" applyAlignment="1">
      <alignment horizontal="center" vertical="center" readingOrder="2"/>
    </xf>
    <xf numFmtId="0" fontId="6" fillId="0" borderId="0" xfId="0" applyFont="1" applyAlignment="1">
      <alignment vertical="center" readingOrder="2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12" fillId="0" borderId="1" xfId="0" applyFont="1" applyBorder="1" applyAlignment="1">
      <alignment horizontal="right" vertical="center" readingOrder="2"/>
    </xf>
    <xf numFmtId="0" fontId="12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vertical="center"/>
    </xf>
    <xf numFmtId="0" fontId="12" fillId="0" borderId="3" xfId="0" applyFont="1" applyBorder="1" applyAlignment="1">
      <alignment horizontal="center" vertical="center" readingOrder="2"/>
    </xf>
    <xf numFmtId="0" fontId="12" fillId="0" borderId="0" xfId="0" applyFont="1" applyAlignment="1">
      <alignment vertical="center" readingOrder="2"/>
    </xf>
    <xf numFmtId="0" fontId="12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1"/>
    </xf>
    <xf numFmtId="0" fontId="13" fillId="0" borderId="0" xfId="0" applyFont="1" applyAlignment="1">
      <alignment horizontal="right" vertical="center" readingOrder="2"/>
    </xf>
    <xf numFmtId="165" fontId="13" fillId="0" borderId="0" xfId="0" applyNumberFormat="1" applyFont="1" applyAlignment="1">
      <alignment horizontal="center" vertical="center" readingOrder="2"/>
    </xf>
    <xf numFmtId="164" fontId="13" fillId="0" borderId="0" xfId="0" applyNumberFormat="1" applyFont="1" applyAlignment="1">
      <alignment horizontal="center" vertical="center" readingOrder="2"/>
    </xf>
    <xf numFmtId="0" fontId="8" fillId="0" borderId="1" xfId="0" applyFont="1" applyBorder="1" applyAlignment="1">
      <alignment horizontal="right" vertical="center"/>
    </xf>
    <xf numFmtId="0" fontId="14" fillId="0" borderId="0" xfId="0" applyFont="1" applyAlignment="1">
      <alignment vertical="center" readingOrder="2"/>
    </xf>
    <xf numFmtId="0" fontId="14" fillId="0" borderId="0" xfId="0" applyFont="1" applyAlignment="1">
      <alignment horizontal="center" vertical="center" readingOrder="2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center" vertical="center" readingOrder="2"/>
    </xf>
    <xf numFmtId="164" fontId="4" fillId="0" borderId="0" xfId="0" applyNumberFormat="1" applyFont="1" applyAlignment="1">
      <alignment horizontal="center" vertical="center" readingOrder="2"/>
    </xf>
    <xf numFmtId="165" fontId="4" fillId="0" borderId="0" xfId="0" applyNumberFormat="1" applyFont="1" applyAlignment="1">
      <alignment horizontal="center" vertical="center" wrapText="1" readingOrder="2"/>
    </xf>
    <xf numFmtId="164" fontId="4" fillId="0" borderId="2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readingOrder="2"/>
    </xf>
    <xf numFmtId="165" fontId="18" fillId="0" borderId="0" xfId="0" applyNumberFormat="1" applyFont="1" applyAlignment="1">
      <alignment horizontal="center" vertical="center" wrapText="1" readingOrder="2"/>
    </xf>
    <xf numFmtId="165" fontId="18" fillId="0" borderId="0" xfId="0" applyNumberFormat="1" applyFont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3" fillId="0" borderId="0" xfId="1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2" fillId="0" borderId="0" xfId="0" applyFont="1"/>
    <xf numFmtId="0" fontId="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readingOrder="2"/>
    </xf>
    <xf numFmtId="0" fontId="3" fillId="0" borderId="8" xfId="0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readingOrder="2"/>
    </xf>
    <xf numFmtId="0" fontId="24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 readingOrder="2"/>
    </xf>
    <xf numFmtId="0" fontId="3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readingOrder="2"/>
    </xf>
    <xf numFmtId="3" fontId="14" fillId="0" borderId="10" xfId="0" applyNumberFormat="1" applyFont="1" applyBorder="1" applyAlignment="1">
      <alignment horizontal="center" vertical="center" readingOrder="2"/>
    </xf>
    <xf numFmtId="164" fontId="8" fillId="0" borderId="11" xfId="0" applyNumberFormat="1" applyFont="1" applyBorder="1" applyAlignment="1">
      <alignment horizontal="center" vertical="center"/>
    </xf>
    <xf numFmtId="43" fontId="3" fillId="0" borderId="11" xfId="2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readingOrder="2"/>
    </xf>
    <xf numFmtId="0" fontId="8" fillId="0" borderId="3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3" fontId="3" fillId="0" borderId="11" xfId="2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readingOrder="2"/>
    </xf>
    <xf numFmtId="0" fontId="28" fillId="0" borderId="3" xfId="0" applyFont="1" applyBorder="1" applyAlignment="1">
      <alignment horizontal="center" vertical="center" readingOrder="2"/>
    </xf>
    <xf numFmtId="0" fontId="12" fillId="0" borderId="1" xfId="0" applyFont="1" applyBorder="1" applyAlignment="1">
      <alignment vertical="center" readingOrder="2"/>
    </xf>
    <xf numFmtId="0" fontId="29" fillId="0" borderId="3" xfId="0" applyFont="1" applyBorder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65" fontId="29" fillId="0" borderId="11" xfId="0" applyNumberFormat="1" applyFont="1" applyBorder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0" fillId="0" borderId="1" xfId="0" applyFont="1" applyBorder="1" applyAlignment="1">
      <alignment horizontal="right" vertical="center" readingOrder="2"/>
    </xf>
    <xf numFmtId="0" fontId="30" fillId="0" borderId="1" xfId="0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vertical="center" readingOrder="2"/>
    </xf>
    <xf numFmtId="3" fontId="3" fillId="0" borderId="0" xfId="0" applyNumberFormat="1" applyFont="1" applyAlignment="1">
      <alignment wrapText="1"/>
    </xf>
    <xf numFmtId="10" fontId="3" fillId="0" borderId="0" xfId="1" applyNumberFormat="1" applyFont="1" applyAlignment="1">
      <alignment horizontal="center" vertical="center" wrapText="1" readingOrder="2"/>
    </xf>
    <xf numFmtId="10" fontId="3" fillId="0" borderId="11" xfId="1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164" fontId="30" fillId="0" borderId="11" xfId="0" applyNumberFormat="1" applyFont="1" applyBorder="1" applyAlignment="1">
      <alignment horizontal="center" vertical="center" readingOrder="2"/>
    </xf>
    <xf numFmtId="164" fontId="30" fillId="0" borderId="0" xfId="0" applyNumberFormat="1" applyFont="1" applyAlignment="1">
      <alignment horizontal="center" vertical="center" readingOrder="2"/>
    </xf>
    <xf numFmtId="0" fontId="26" fillId="0" borderId="0" xfId="0" applyFont="1" applyAlignment="1">
      <alignment horizontal="right" vertical="center"/>
    </xf>
    <xf numFmtId="10" fontId="3" fillId="0" borderId="0" xfId="1" applyNumberFormat="1" applyFont="1" applyAlignment="1">
      <alignment horizontal="center" vertical="center" readingOrder="2"/>
    </xf>
    <xf numFmtId="10" fontId="3" fillId="0" borderId="0" xfId="1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0" fontId="30" fillId="0" borderId="11" xfId="1" applyNumberFormat="1" applyFont="1" applyFill="1" applyBorder="1" applyAlignment="1">
      <alignment horizontal="center" vertical="center" readingOrder="2"/>
    </xf>
    <xf numFmtId="10" fontId="29" fillId="0" borderId="0" xfId="1" applyNumberFormat="1" applyFont="1" applyAlignment="1">
      <alignment horizontal="center" vertical="center"/>
    </xf>
    <xf numFmtId="10" fontId="8" fillId="0" borderId="0" xfId="1" applyNumberFormat="1" applyFont="1" applyAlignment="1">
      <alignment horizontal="center" vertical="center"/>
    </xf>
    <xf numFmtId="10" fontId="29" fillId="0" borderId="11" xfId="1" applyNumberFormat="1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readingOrder="2"/>
    </xf>
    <xf numFmtId="0" fontId="3" fillId="0" borderId="2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20" fillId="0" borderId="0" xfId="0" applyFont="1" applyAlignment="1">
      <alignment horizontal="right" vertical="center" readingOrder="2"/>
    </xf>
    <xf numFmtId="0" fontId="22" fillId="0" borderId="0" xfId="0" applyFont="1" applyAlignment="1">
      <alignment horizontal="center"/>
    </xf>
    <xf numFmtId="167" fontId="3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right" vertical="center" readingOrder="2"/>
    </xf>
    <xf numFmtId="165" fontId="4" fillId="0" borderId="0" xfId="0" applyNumberFormat="1" applyFont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readingOrder="2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 readingOrder="2"/>
    </xf>
    <xf numFmtId="0" fontId="12" fillId="0" borderId="2" xfId="0" applyFont="1" applyBorder="1" applyAlignment="1">
      <alignment horizontal="center" vertical="center" readingOrder="2"/>
    </xf>
    <xf numFmtId="0" fontId="12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 readingOrder="2"/>
    </xf>
    <xf numFmtId="0" fontId="28" fillId="0" borderId="1" xfId="0" applyFont="1" applyBorder="1" applyAlignment="1">
      <alignment horizontal="center" vertical="center" readingOrder="2"/>
    </xf>
    <xf numFmtId="0" fontId="28" fillId="0" borderId="2" xfId="0" applyFont="1" applyBorder="1" applyAlignment="1">
      <alignment horizontal="center" vertical="center" readingOrder="2"/>
    </xf>
    <xf numFmtId="0" fontId="28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readingOrder="2"/>
    </xf>
    <xf numFmtId="0" fontId="30" fillId="0" borderId="1" xfId="0" applyFont="1" applyBorder="1" applyAlignment="1">
      <alignment horizontal="center" vertical="center" readingOrder="2"/>
    </xf>
    <xf numFmtId="0" fontId="29" fillId="0" borderId="2" xfId="0" applyFont="1" applyBorder="1" applyAlignment="1">
      <alignment vertical="center"/>
    </xf>
    <xf numFmtId="0" fontId="29" fillId="0" borderId="0" xfId="0" applyFont="1" applyAlignment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26">
    <dxf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</dxf>
    <dxf>
      <border diagonalUp="0" diagonalDown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352425</xdr:colOff>
      <xdr:row>36</xdr:row>
      <xdr:rowOff>219076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4F7463-5678-4139-B226-7E181E629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565050" y="1"/>
          <a:ext cx="5838825" cy="7848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Table12" displayName="Table12" ref="A9:G9" headerRowCount="0" headerRowDxfId="25" dataDxfId="24" totalsRowDxfId="23">
  <tableColumns count="7">
    <tableColumn id="1" xr3:uid="{00000000-0010-0000-0100-000001000000}" name="جمع" dataDxfId="22"/>
    <tableColumn id="2" xr3:uid="{00000000-0010-0000-0100-000002000000}" name="0" dataDxfId="21"/>
    <tableColumn id="3" xr3:uid="{00000000-0010-0000-0100-000003000000}" name="Column3" dataDxfId="20"/>
    <tableColumn id="4" xr3:uid="{00000000-0010-0000-0100-000004000000}" name="Column4" dataDxfId="19"/>
    <tableColumn id="5" xr3:uid="{00000000-0010-0000-0100-000005000000}" name="Column5" dataDxfId="18"/>
    <tableColumn id="6" xr3:uid="{00000000-0010-0000-0100-000006000000}" name="Column6" dataDxfId="17"/>
    <tableColumn id="7" xr3:uid="{00000000-0010-0000-0100-000007000000}" name="Column7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Table13" displayName="Table13" ref="A8:P8" headerRowCount="0">
  <tableColumns count="16">
    <tableColumn id="1" xr3:uid="{00000000-0010-0000-0200-000001000000}" name="جمع"/>
    <tableColumn id="2" xr3:uid="{00000000-0010-0000-0200-000002000000}" name="Column2"/>
    <tableColumn id="3" xr3:uid="{00000000-0010-0000-0200-000003000000}" name="0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40BECC6-4211-4B35-898D-877AC720A6C4}" name="Table11" displayName="Table11" ref="A7:G14" headerRowCount="0">
  <tableColumns count="7">
    <tableColumn id="1" xr3:uid="{880C7FC3-5B71-4A7F-9134-7D8F9397C414}" name="صنایع/کوتاه مدت خاورمیانه نیایش"/>
    <tableColumn id="2" xr3:uid="{9EEAE73A-92BB-4AE2-AC32-851BDE203775}" name="7852.0000" dataDxfId="15"/>
    <tableColumn id="3" xr3:uid="{631EC31F-67C6-4B0C-B229-21ED8E825779}" name="0" dataDxfId="14"/>
    <tableColumn id="4" xr3:uid="{30E8C1D4-3C29-452A-B6EC-47C6F63987D6}" name="Column4" dataDxfId="13"/>
    <tableColumn id="5" xr3:uid="{EF2A54E9-B3A7-48A5-9951-6D5BEAD56F9B}" name="466977.0000" dataDxfId="12"/>
    <tableColumn id="6" xr3:uid="{BFADC536-A8EE-4B9C-8984-443C4BDDB0EA}" name="Column6" dataDxfId="11"/>
    <tableColumn id="7" xr3:uid="{C181AAB4-D0BB-45FA-96EC-73C4B635CB59}" name="Column7" dataDxfId="1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8" displayName="Table8" ref="A14:I14" headerRowCount="0" tableBorderDxfId="9">
  <tableColumns count="9">
    <tableColumn id="1" xr3:uid="{00000000-0010-0000-0300-000001000000}" name="جمع" dataDxfId="8"/>
    <tableColumn id="2" xr3:uid="{00000000-0010-0000-0300-000002000000}" name="0"/>
    <tableColumn id="3" xr3:uid="{00000000-0010-0000-0300-000003000000}" name="Column3" dataDxfId="7">
      <calculatedColumnFormula>SUM(C10:C13)</calculatedColumnFormula>
    </tableColumn>
    <tableColumn id="4" xr3:uid="{00000000-0010-0000-0300-000004000000}" name="Column4" dataDxfId="6"/>
    <tableColumn id="5" xr3:uid="{00000000-0010-0000-0300-000005000000}" name="Column5" dataDxfId="5">
      <calculatedColumnFormula>SUM(E10:E13)</calculatedColumnFormula>
    </tableColumn>
    <tableColumn id="6" xr3:uid="{00000000-0010-0000-0300-000006000000}" name="Column6" dataDxfId="4"/>
    <tableColumn id="7" xr3:uid="{00000000-0010-0000-0300-000007000000}" name="Column7" dataDxfId="3">
      <calculatedColumnFormula>SUM(G10:G13)</calculatedColumnFormula>
    </tableColumn>
    <tableColumn id="8" xr3:uid="{00000000-0010-0000-0300-000008000000}" name="Column8" dataDxfId="2"/>
    <tableColumn id="9" xr3:uid="{00000000-0010-0000-0300-000009000000}" name="Column9" dataDxfId="1">
      <calculatedColumnFormula>SUM(I10:I13)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810B1C-412A-45B0-ABAB-E989320211A9}" name="Table16" displayName="Table16" ref="A13:K14" headerRowCount="0">
  <tableColumns count="11">
    <tableColumn id="1" xr3:uid="{04750EBA-FE75-43C3-8A92-DAC5AA0CEB3A}" name="گنجینه داریوش (توازن معیار) (گنجینه)"/>
    <tableColumn id="2" xr3:uid="{B5D1D2AE-84E4-4353-85E6-459C3D3B2D9D}" name="0"/>
    <tableColumn id="3" xr3:uid="{E5EB42FA-8C66-43DC-B420-AAAD9E42FADE}" name="-165274951.0"/>
    <tableColumn id="4" xr3:uid="{08A22297-DDE6-45DA-BCF1-3509DA6D9C94}" name="418288640.0000"/>
    <tableColumn id="5" xr3:uid="{1E5BC95E-72C6-4550-9E45-B39C69699812}" name="253013689.0000"/>
    <tableColumn id="6" xr3:uid="{C1A34288-F2D2-4C0C-8E94-E25179159B0D}" name="-2.35"/>
    <tableColumn id="7" xr3:uid="{7BCE886C-DC2F-4F89-BAB2-71D47B1A93AF}" name="Column7"/>
    <tableColumn id="8" xr3:uid="{56F587A8-B8AE-4CBF-84C8-465646E77B02}" name="91406101.0"/>
    <tableColumn id="9" xr3:uid="{FB6170EB-22A8-426A-ACD1-6FEFBC01E9E6}" name="511160395.0000"/>
    <tableColumn id="10" xr3:uid="{3C501AF4-DC8B-4E97-8809-0A2BA42E5E2D}" name="602566496.0000"/>
    <tableColumn id="11" xr3:uid="{5A81CBF3-A888-4847-98DB-2E7B049CA0F3}" name="1.07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3:X39"/>
  <sheetViews>
    <sheetView showGridLines="0" rightToLeft="1" tabSelected="1" view="pageBreakPreview" zoomScaleNormal="100" zoomScaleSheetLayoutView="100" workbookViewId="0"/>
  </sheetViews>
  <sheetFormatPr defaultColWidth="9" defaultRowHeight="18"/>
  <cols>
    <col min="1" max="1" width="9" style="25" customWidth="1"/>
    <col min="2" max="8" width="9" style="25"/>
    <col min="9" max="9" width="4.875" style="25" customWidth="1"/>
    <col min="10" max="11" width="9" style="25" customWidth="1"/>
    <col min="12" max="12" width="9" style="2" customWidth="1"/>
    <col min="13" max="13" width="9" style="2" hidden="1" customWidth="1"/>
    <col min="14" max="16" width="12.875" style="19" hidden="1" customWidth="1"/>
    <col min="17" max="17" width="9" style="2" hidden="1" customWidth="1"/>
    <col min="18" max="18" width="9" style="2" customWidth="1"/>
    <col min="19" max="24" width="9" style="2"/>
    <col min="25" max="16384" width="9" style="25"/>
  </cols>
  <sheetData>
    <row r="3" spans="1:17" ht="27.75">
      <c r="D3" s="136"/>
      <c r="E3" s="137"/>
      <c r="F3" s="137"/>
    </row>
    <row r="6" spans="1:17" ht="1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20"/>
      <c r="O6" s="20"/>
      <c r="P6" s="20"/>
      <c r="Q6" s="18"/>
    </row>
    <row r="7" spans="1:17" ht="1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20"/>
      <c r="O7" s="20"/>
      <c r="P7" s="20"/>
      <c r="Q7" s="18"/>
    </row>
    <row r="8" spans="1:17" ht="15" customHeight="1">
      <c r="A8" s="33"/>
      <c r="B8" s="33"/>
      <c r="C8" s="33"/>
      <c r="D8" s="33"/>
      <c r="E8" s="33"/>
      <c r="F8" s="33"/>
      <c r="G8" s="33"/>
      <c r="H8" s="33"/>
      <c r="I8" s="33"/>
      <c r="J8" s="17"/>
      <c r="K8" s="17"/>
      <c r="L8" s="18"/>
      <c r="M8" s="18"/>
      <c r="N8" s="20"/>
      <c r="O8" s="20"/>
      <c r="P8" s="20"/>
      <c r="Q8" s="18"/>
    </row>
    <row r="9" spans="1:17" ht="15" customHeight="1">
      <c r="A9" s="33"/>
      <c r="B9" s="33"/>
      <c r="C9" s="33"/>
      <c r="D9" s="33"/>
      <c r="E9" s="33"/>
      <c r="F9" s="33"/>
      <c r="G9" s="33"/>
      <c r="H9" s="33"/>
      <c r="I9" s="33"/>
      <c r="J9" s="17"/>
      <c r="K9" s="17"/>
      <c r="L9" s="18"/>
      <c r="M9" s="18"/>
      <c r="N9" s="20" t="s">
        <v>108</v>
      </c>
      <c r="O9" s="20" t="s">
        <v>109</v>
      </c>
      <c r="P9" s="20" t="s">
        <v>110</v>
      </c>
      <c r="Q9" s="18"/>
    </row>
    <row r="10" spans="1:17" ht="15" customHeight="1">
      <c r="A10" s="33"/>
      <c r="B10" s="33"/>
      <c r="C10" s="33"/>
      <c r="D10" s="33"/>
      <c r="E10" s="33"/>
      <c r="F10" s="33"/>
      <c r="G10" s="33"/>
      <c r="H10" s="33"/>
      <c r="I10" s="33"/>
      <c r="J10" s="17"/>
      <c r="K10" s="17"/>
      <c r="L10" s="18"/>
      <c r="M10" s="18"/>
      <c r="N10" s="20" t="s">
        <v>222</v>
      </c>
      <c r="O10" s="20" t="s">
        <v>230</v>
      </c>
      <c r="P10" s="21">
        <v>489805765657</v>
      </c>
      <c r="Q10" s="18"/>
    </row>
    <row r="11" spans="1:17" ht="15" customHeight="1">
      <c r="A11" s="33"/>
      <c r="B11" s="33"/>
      <c r="C11" s="33"/>
      <c r="D11" s="33"/>
      <c r="E11" s="33"/>
      <c r="F11" s="33"/>
      <c r="G11" s="33"/>
      <c r="H11" s="33"/>
      <c r="I11" s="33"/>
      <c r="J11" s="17"/>
      <c r="K11" s="17"/>
      <c r="L11" s="18"/>
      <c r="M11" s="18"/>
      <c r="N11" s="20"/>
      <c r="O11" s="20"/>
      <c r="P11" s="20"/>
      <c r="Q11" s="18"/>
    </row>
    <row r="12" spans="1:17" ht="15" customHeight="1">
      <c r="A12" s="33"/>
      <c r="B12" s="33"/>
      <c r="C12" s="33"/>
      <c r="D12" s="33"/>
      <c r="E12" s="33"/>
      <c r="F12" s="33"/>
      <c r="G12" s="33"/>
      <c r="H12" s="33"/>
      <c r="I12" s="33"/>
      <c r="J12" s="17"/>
      <c r="K12" s="17"/>
      <c r="L12" s="18"/>
      <c r="M12" s="18"/>
      <c r="N12" s="20"/>
      <c r="O12" s="20"/>
      <c r="P12" s="20" t="s">
        <v>228</v>
      </c>
      <c r="Q12" s="18"/>
    </row>
    <row r="13" spans="1:17" ht="15" customHeight="1">
      <c r="A13" s="33"/>
      <c r="B13" s="33"/>
      <c r="C13" s="33"/>
      <c r="D13" s="33"/>
      <c r="E13" s="33"/>
      <c r="F13" s="33"/>
      <c r="G13" s="33"/>
      <c r="H13" s="33"/>
      <c r="I13" s="33"/>
      <c r="J13" s="17"/>
      <c r="K13" s="17"/>
      <c r="L13" s="18"/>
      <c r="M13" s="18"/>
      <c r="N13" s="20"/>
      <c r="O13" s="20"/>
      <c r="P13" s="21">
        <v>-20746639334</v>
      </c>
      <c r="Q13" s="18"/>
    </row>
    <row r="14" spans="1:17" ht="15" customHeight="1">
      <c r="A14" s="33"/>
      <c r="B14" s="33"/>
      <c r="C14" s="33"/>
      <c r="D14" s="33"/>
      <c r="E14" s="33"/>
      <c r="F14" s="33"/>
      <c r="G14" s="33"/>
      <c r="H14" s="33"/>
      <c r="I14" s="33"/>
      <c r="J14" s="17"/>
      <c r="K14" s="17"/>
      <c r="L14" s="18"/>
      <c r="M14" s="18"/>
      <c r="N14" s="20"/>
      <c r="O14" s="20"/>
      <c r="P14" s="20"/>
      <c r="Q14" s="18"/>
    </row>
    <row r="15" spans="1:17" ht="1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7"/>
      <c r="K15" s="17"/>
      <c r="L15" s="18"/>
      <c r="M15" s="18"/>
      <c r="N15" s="20" t="s">
        <v>231</v>
      </c>
      <c r="O15" s="20"/>
      <c r="P15" s="20"/>
      <c r="Q15" s="18"/>
    </row>
    <row r="16" spans="1:17" ht="15" customHeight="1">
      <c r="A16" s="134"/>
      <c r="B16" s="134"/>
      <c r="C16" s="134"/>
      <c r="D16" s="134"/>
      <c r="E16" s="134"/>
      <c r="F16" s="134"/>
      <c r="G16" s="134"/>
      <c r="H16" s="134"/>
      <c r="I16" s="134"/>
    </row>
    <row r="17" spans="1:14" ht="15" customHeight="1">
      <c r="A17" s="135"/>
      <c r="B17" s="135"/>
      <c r="C17" s="135"/>
      <c r="D17" s="135"/>
      <c r="E17" s="135"/>
      <c r="F17" s="135"/>
      <c r="G17" s="135"/>
      <c r="H17" s="135"/>
      <c r="I17" s="135"/>
      <c r="N17" s="19" t="s">
        <v>232</v>
      </c>
    </row>
    <row r="18" spans="1:14" ht="15" customHeight="1">
      <c r="A18" s="135"/>
      <c r="B18" s="135"/>
      <c r="C18" s="135"/>
      <c r="D18" s="135"/>
      <c r="E18" s="135"/>
      <c r="F18" s="135"/>
      <c r="G18" s="135"/>
      <c r="H18" s="135"/>
      <c r="I18" s="135"/>
    </row>
    <row r="19" spans="1:14" ht="15" customHeight="1">
      <c r="A19" s="135"/>
      <c r="B19" s="135"/>
      <c r="C19" s="135"/>
      <c r="D19" s="135"/>
      <c r="E19" s="135"/>
      <c r="F19" s="135"/>
      <c r="G19" s="135"/>
      <c r="H19" s="135"/>
      <c r="I19" s="135"/>
      <c r="N19" s="19" t="s">
        <v>233</v>
      </c>
    </row>
    <row r="20" spans="1:14" ht="15" customHeight="1">
      <c r="A20" s="135"/>
      <c r="B20" s="135"/>
      <c r="C20" s="135"/>
      <c r="D20" s="135"/>
      <c r="E20" s="135"/>
      <c r="F20" s="135"/>
      <c r="G20" s="135"/>
      <c r="H20" s="135"/>
      <c r="I20" s="135"/>
    </row>
    <row r="21" spans="1:14" ht="15" customHeight="1">
      <c r="A21" s="135"/>
      <c r="B21" s="135"/>
      <c r="C21" s="135"/>
      <c r="D21" s="135"/>
      <c r="E21" s="135"/>
      <c r="F21" s="135"/>
      <c r="G21" s="135"/>
      <c r="H21" s="135"/>
      <c r="I21" s="135"/>
    </row>
    <row r="22" spans="1:14" ht="15" customHeight="1">
      <c r="A22" s="135"/>
      <c r="B22" s="135"/>
      <c r="C22" s="135"/>
      <c r="D22" s="135"/>
      <c r="E22" s="135"/>
      <c r="F22" s="135"/>
      <c r="G22" s="135"/>
      <c r="H22" s="135"/>
      <c r="I22" s="135"/>
    </row>
    <row r="23" spans="1:14" ht="15" customHeight="1">
      <c r="A23" s="135"/>
      <c r="B23" s="135"/>
      <c r="C23" s="135"/>
      <c r="D23" s="135"/>
      <c r="E23" s="135"/>
      <c r="F23" s="135"/>
      <c r="G23" s="135"/>
      <c r="H23" s="135"/>
      <c r="I23" s="135"/>
    </row>
    <row r="24" spans="1:14" ht="15" customHeight="1">
      <c r="A24" s="33"/>
      <c r="B24" s="33"/>
      <c r="C24" s="33"/>
      <c r="D24" s="33"/>
      <c r="E24" s="33"/>
      <c r="F24" s="33"/>
      <c r="G24" s="33"/>
      <c r="H24" s="33"/>
      <c r="I24" s="33"/>
    </row>
    <row r="37" spans="6:8">
      <c r="F37" s="132"/>
      <c r="G37" s="133"/>
      <c r="H37" s="133"/>
    </row>
    <row r="38" spans="6:8">
      <c r="F38" s="133"/>
      <c r="G38" s="133"/>
      <c r="H38" s="133"/>
    </row>
    <row r="39" spans="6:8">
      <c r="F39" s="133"/>
      <c r="G39" s="133"/>
      <c r="H39" s="133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M22"/>
  <sheetViews>
    <sheetView rightToLeft="1" view="pageBreakPreview" zoomScale="90" zoomScaleNormal="106" zoomScaleSheetLayoutView="90" workbookViewId="0">
      <selection activeCell="E32" sqref="E32"/>
    </sheetView>
  </sheetViews>
  <sheetFormatPr defaultColWidth="9" defaultRowHeight="15.75"/>
  <cols>
    <col min="1" max="1" width="22.125" style="14" customWidth="1"/>
    <col min="2" max="2" width="20.375" style="14" customWidth="1"/>
    <col min="3" max="3" width="35.25" style="14" customWidth="1"/>
    <col min="4" max="4" width="26" style="14" customWidth="1"/>
    <col min="5" max="5" width="22.125" style="14" customWidth="1"/>
    <col min="6" max="6" width="14.125" style="14" customWidth="1"/>
    <col min="7" max="7" width="28.375" style="14" customWidth="1"/>
    <col min="8" max="8" width="27.75" style="14" customWidth="1"/>
    <col min="9" max="9" width="15.875" style="14" customWidth="1"/>
    <col min="10" max="10" width="22.375" style="14" customWidth="1"/>
    <col min="11" max="11" width="9" style="14" customWidth="1"/>
    <col min="12" max="16384" width="9" style="14"/>
  </cols>
  <sheetData>
    <row r="1" spans="1:13" s="72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3" s="72" customFormat="1" ht="21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3" s="72" customFormat="1" ht="21">
      <c r="A3" s="147" t="str">
        <f>'صفحه نخست'!N15</f>
        <v>برای ماه منتهی به 1404/06/31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3" s="72" customFormat="1" ht="21">
      <c r="A4" s="155" t="s">
        <v>74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6.5" customHeight="1">
      <c r="B5" s="146" t="s">
        <v>75</v>
      </c>
      <c r="C5" s="146"/>
      <c r="D5" s="146"/>
      <c r="E5" s="168" t="str">
        <f>'صفحه نخست'!N17</f>
        <v>از 1404/05/31 تا  1404/06/31</v>
      </c>
      <c r="F5" s="168"/>
      <c r="G5" s="168"/>
      <c r="H5" s="168" t="str">
        <f>'صفحه نخست'!N19</f>
        <v>از ابتدای سال مالی تا 1404/06/31</v>
      </c>
      <c r="I5" s="168"/>
      <c r="J5" s="168"/>
      <c r="K5" s="45"/>
      <c r="L5" s="45"/>
      <c r="M5" s="45"/>
    </row>
    <row r="6" spans="1:13" s="1" customFormat="1" ht="47.25" customHeight="1" thickBot="1">
      <c r="A6" s="4" t="s">
        <v>17</v>
      </c>
      <c r="B6" s="4" t="s">
        <v>76</v>
      </c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79</v>
      </c>
      <c r="I6" s="4" t="s">
        <v>80</v>
      </c>
      <c r="J6" s="4" t="s">
        <v>81</v>
      </c>
    </row>
    <row r="7" spans="1:13" s="1" customFormat="1" ht="39" customHeight="1">
      <c r="A7" s="1" t="s">
        <v>190</v>
      </c>
      <c r="B7" s="1" t="s">
        <v>192</v>
      </c>
      <c r="C7" s="16">
        <v>12000000</v>
      </c>
      <c r="D7" s="16">
        <v>70</v>
      </c>
      <c r="E7" s="16">
        <v>0</v>
      </c>
      <c r="F7" s="16">
        <v>0</v>
      </c>
      <c r="G7" s="16">
        <v>0</v>
      </c>
      <c r="H7" s="16">
        <v>840000000</v>
      </c>
      <c r="I7" s="16">
        <v>0</v>
      </c>
      <c r="J7" s="16">
        <v>840000000</v>
      </c>
    </row>
    <row r="8" spans="1:13" s="1" customFormat="1" ht="39" customHeight="1">
      <c r="A8" s="1" t="s">
        <v>141</v>
      </c>
      <c r="B8" s="1" t="s">
        <v>162</v>
      </c>
      <c r="C8" s="16">
        <v>8200000</v>
      </c>
      <c r="D8" s="16">
        <v>400</v>
      </c>
      <c r="E8" s="16">
        <v>0</v>
      </c>
      <c r="F8" s="16">
        <v>311122133</v>
      </c>
      <c r="G8" s="16">
        <v>311122133</v>
      </c>
      <c r="H8" s="16">
        <v>3280000000</v>
      </c>
      <c r="I8" s="16">
        <v>0</v>
      </c>
      <c r="J8" s="16">
        <v>3280000000</v>
      </c>
    </row>
    <row r="9" spans="1:13" s="1" customFormat="1" ht="39" customHeight="1">
      <c r="A9" s="1" t="s">
        <v>136</v>
      </c>
      <c r="B9" s="1" t="s">
        <v>201</v>
      </c>
      <c r="C9" s="16">
        <v>8000000</v>
      </c>
      <c r="D9" s="16">
        <v>266</v>
      </c>
      <c r="E9" s="16">
        <v>0</v>
      </c>
      <c r="F9" s="16">
        <v>204235294</v>
      </c>
      <c r="G9" s="16">
        <v>204235294</v>
      </c>
      <c r="H9" s="16">
        <v>2128000000</v>
      </c>
      <c r="I9" s="16">
        <v>0</v>
      </c>
      <c r="J9" s="16">
        <v>2128000000</v>
      </c>
    </row>
    <row r="10" spans="1:13" s="1" customFormat="1" ht="39" customHeight="1">
      <c r="A10" s="1" t="s">
        <v>175</v>
      </c>
      <c r="B10" s="1" t="s">
        <v>202</v>
      </c>
      <c r="C10" s="16">
        <v>800000</v>
      </c>
      <c r="D10" s="16">
        <v>1070</v>
      </c>
      <c r="E10" s="16">
        <v>0</v>
      </c>
      <c r="F10" s="16">
        <v>15565133</v>
      </c>
      <c r="G10" s="16">
        <v>15565133</v>
      </c>
      <c r="H10" s="16">
        <v>856000000</v>
      </c>
      <c r="I10" s="16">
        <v>-68501575</v>
      </c>
      <c r="J10" s="16">
        <v>787498425</v>
      </c>
    </row>
    <row r="11" spans="1:13" s="1" customFormat="1" ht="39" customHeight="1">
      <c r="A11" s="1" t="s">
        <v>163</v>
      </c>
      <c r="B11" s="1" t="s">
        <v>200</v>
      </c>
      <c r="C11" s="16">
        <v>2100000</v>
      </c>
      <c r="D11" s="16">
        <v>1425</v>
      </c>
      <c r="E11" s="16">
        <v>0</v>
      </c>
      <c r="F11" s="16">
        <v>54009213</v>
      </c>
      <c r="G11" s="16">
        <v>54009213</v>
      </c>
      <c r="H11" s="16">
        <v>2992500000</v>
      </c>
      <c r="I11" s="16">
        <v>-249844633</v>
      </c>
      <c r="J11" s="16">
        <v>2742655367</v>
      </c>
    </row>
    <row r="12" spans="1:13" s="1" customFormat="1" ht="39" customHeight="1">
      <c r="A12" s="1" t="s">
        <v>194</v>
      </c>
      <c r="B12" s="1" t="s">
        <v>217</v>
      </c>
      <c r="C12" s="16">
        <v>1696072</v>
      </c>
      <c r="D12" s="16">
        <v>280</v>
      </c>
      <c r="E12" s="16">
        <v>0</v>
      </c>
      <c r="F12" s="16">
        <v>8219989</v>
      </c>
      <c r="G12" s="16">
        <v>8219989</v>
      </c>
      <c r="H12" s="16">
        <v>474900160</v>
      </c>
      <c r="I12" s="16">
        <v>-48745130</v>
      </c>
      <c r="J12" s="16">
        <v>426155030</v>
      </c>
    </row>
    <row r="13" spans="1:13" s="1" customFormat="1" ht="39" customHeight="1">
      <c r="A13" s="1" t="s">
        <v>199</v>
      </c>
      <c r="B13" s="1" t="s">
        <v>218</v>
      </c>
      <c r="C13" s="16">
        <v>100000</v>
      </c>
      <c r="D13" s="16">
        <v>2350</v>
      </c>
      <c r="E13" s="16">
        <v>0</v>
      </c>
      <c r="F13" s="16">
        <v>0</v>
      </c>
      <c r="G13" s="16">
        <v>0</v>
      </c>
      <c r="H13" s="16">
        <v>235000000</v>
      </c>
      <c r="I13" s="16">
        <v>0</v>
      </c>
      <c r="J13" s="16">
        <v>235000000</v>
      </c>
    </row>
    <row r="14" spans="1:13" s="1" customFormat="1" ht="39" customHeight="1">
      <c r="A14" s="1" t="s">
        <v>172</v>
      </c>
      <c r="B14" s="1" t="s">
        <v>219</v>
      </c>
      <c r="C14" s="16">
        <v>6800000</v>
      </c>
      <c r="D14" s="16">
        <v>240</v>
      </c>
      <c r="E14" s="16">
        <v>0</v>
      </c>
      <c r="F14" s="16">
        <v>0</v>
      </c>
      <c r="G14" s="16">
        <v>0</v>
      </c>
      <c r="H14" s="16">
        <v>1632000000</v>
      </c>
      <c r="I14" s="16">
        <v>0</v>
      </c>
      <c r="J14" s="16">
        <v>1632000000</v>
      </c>
    </row>
    <row r="15" spans="1:13" s="1" customFormat="1" ht="39" customHeight="1">
      <c r="A15" s="1" t="s">
        <v>188</v>
      </c>
      <c r="B15" s="1" t="s">
        <v>220</v>
      </c>
      <c r="C15" s="16">
        <v>2800000</v>
      </c>
      <c r="D15" s="16">
        <v>120</v>
      </c>
      <c r="E15" s="16">
        <v>0</v>
      </c>
      <c r="F15" s="16">
        <v>5759552</v>
      </c>
      <c r="G15" s="16">
        <v>5759552</v>
      </c>
      <c r="H15" s="16">
        <v>336000000</v>
      </c>
      <c r="I15" s="16">
        <v>-35963303</v>
      </c>
      <c r="J15" s="16">
        <v>300036697</v>
      </c>
    </row>
    <row r="16" spans="1:13" s="1" customFormat="1" ht="39" customHeight="1">
      <c r="A16" s="1" t="s">
        <v>180</v>
      </c>
      <c r="B16" s="1" t="s">
        <v>221</v>
      </c>
      <c r="C16" s="16">
        <v>1939847</v>
      </c>
      <c r="D16" s="16">
        <v>1050</v>
      </c>
      <c r="E16" s="16">
        <v>0</v>
      </c>
      <c r="F16" s="16">
        <v>34787982</v>
      </c>
      <c r="G16" s="16">
        <v>34787982</v>
      </c>
      <c r="H16" s="16">
        <v>2036839350</v>
      </c>
      <c r="I16" s="16">
        <v>-221341517</v>
      </c>
      <c r="J16" s="16">
        <v>1815497833</v>
      </c>
    </row>
    <row r="17" spans="1:10" s="1" customFormat="1" ht="39" customHeight="1">
      <c r="A17" s="1" t="s">
        <v>178</v>
      </c>
      <c r="B17" s="1" t="s">
        <v>203</v>
      </c>
      <c r="C17" s="16">
        <v>1000000</v>
      </c>
      <c r="D17" s="16">
        <v>2070</v>
      </c>
      <c r="E17" s="16">
        <v>0</v>
      </c>
      <c r="F17" s="16">
        <v>35226432</v>
      </c>
      <c r="G17" s="16">
        <v>35226432</v>
      </c>
      <c r="H17" s="16">
        <v>2070000000</v>
      </c>
      <c r="I17" s="16">
        <v>-228318099</v>
      </c>
      <c r="J17" s="16">
        <v>1841681901</v>
      </c>
    </row>
    <row r="18" spans="1:10" s="1" customFormat="1" ht="39" customHeight="1">
      <c r="A18" s="1" t="s">
        <v>197</v>
      </c>
      <c r="B18" s="1" t="s">
        <v>203</v>
      </c>
      <c r="C18" s="16">
        <v>8585000</v>
      </c>
      <c r="D18" s="16">
        <v>420</v>
      </c>
      <c r="E18" s="16">
        <v>0</v>
      </c>
      <c r="F18" s="16">
        <v>61360361</v>
      </c>
      <c r="G18" s="16">
        <v>61360361</v>
      </c>
      <c r="H18" s="16">
        <v>3605700000</v>
      </c>
      <c r="I18" s="16">
        <v>-397703656</v>
      </c>
      <c r="J18" s="16">
        <v>3207996344</v>
      </c>
    </row>
    <row r="19" spans="1:10" s="1" customFormat="1" ht="39" customHeight="1">
      <c r="A19" s="1" t="s">
        <v>198</v>
      </c>
      <c r="B19" s="1" t="s">
        <v>229</v>
      </c>
      <c r="C19" s="16">
        <v>5000000</v>
      </c>
      <c r="D19" s="16">
        <v>50</v>
      </c>
      <c r="E19" s="16">
        <v>0</v>
      </c>
      <c r="F19" s="16">
        <v>4218678</v>
      </c>
      <c r="G19" s="16">
        <v>4218678</v>
      </c>
      <c r="H19" s="16">
        <v>250000000</v>
      </c>
      <c r="I19" s="16">
        <v>-28519417</v>
      </c>
      <c r="J19" s="16">
        <v>221480583</v>
      </c>
    </row>
    <row r="20" spans="1:10" s="1" customFormat="1" ht="39" customHeight="1">
      <c r="A20" s="1" t="s">
        <v>171</v>
      </c>
      <c r="B20" s="1" t="s">
        <v>229</v>
      </c>
      <c r="C20" s="16">
        <v>3900934</v>
      </c>
      <c r="D20" s="16">
        <v>400</v>
      </c>
      <c r="E20" s="16">
        <v>0</v>
      </c>
      <c r="F20" s="16">
        <v>26299232</v>
      </c>
      <c r="G20" s="16">
        <v>26299232</v>
      </c>
      <c r="H20" s="16">
        <v>1560373600</v>
      </c>
      <c r="I20" s="16">
        <v>-178842092</v>
      </c>
      <c r="J20" s="16">
        <v>1381531508</v>
      </c>
    </row>
    <row r="21" spans="1:10" ht="31.5" customHeight="1" thickBot="1">
      <c r="A21" s="86" t="s">
        <v>14</v>
      </c>
      <c r="B21" s="87"/>
      <c r="C21" s="88"/>
      <c r="D21" s="88"/>
      <c r="E21" s="85">
        <f>SUM(E7:E20)</f>
        <v>0</v>
      </c>
      <c r="F21" s="84">
        <f t="shared" ref="F21:J21" si="0">SUM(F7:F20)</f>
        <v>760803999</v>
      </c>
      <c r="G21" s="85">
        <f>SUM(G7:G20)</f>
        <v>760803999</v>
      </c>
      <c r="H21" s="85">
        <f t="shared" si="0"/>
        <v>22297313110</v>
      </c>
      <c r="I21" s="84">
        <f t="shared" si="0"/>
        <v>-1457779422</v>
      </c>
      <c r="J21" s="85">
        <f t="shared" si="0"/>
        <v>20839533688</v>
      </c>
    </row>
    <row r="22" spans="1:10" ht="16.5" thickTop="1"/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scale="48" orientation="landscape" horizontalDpi="4294967295" verticalDpi="4294967295" r:id="rId1"/>
  <headerFooter differentOddEven="1" differentFirst="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DE3F-C576-461B-9D60-A71AB06680C3}">
  <sheetPr>
    <tabColor rgb="FF00B050"/>
  </sheetPr>
  <dimension ref="A1:J6"/>
  <sheetViews>
    <sheetView rightToLeft="1" view="pageBreakPreview" zoomScaleNormal="100" zoomScaleSheetLayoutView="100" workbookViewId="0">
      <selection activeCell="F21" sqref="F21"/>
    </sheetView>
  </sheetViews>
  <sheetFormatPr defaultColWidth="21.25" defaultRowHeight="14.25"/>
  <cols>
    <col min="1" max="6" width="24" customWidth="1"/>
  </cols>
  <sheetData>
    <row r="1" spans="1:10" ht="21">
      <c r="A1" s="147" t="s">
        <v>144</v>
      </c>
      <c r="B1" s="147"/>
      <c r="C1" s="147"/>
      <c r="D1" s="147"/>
      <c r="E1" s="147"/>
      <c r="F1" s="147"/>
      <c r="G1" s="47"/>
      <c r="H1" s="47"/>
      <c r="I1" s="47"/>
      <c r="J1" s="47"/>
    </row>
    <row r="2" spans="1:10" ht="21">
      <c r="A2" s="147" t="s">
        <v>61</v>
      </c>
      <c r="B2" s="147"/>
      <c r="C2" s="147"/>
      <c r="D2" s="147"/>
      <c r="E2" s="147"/>
      <c r="F2" s="147"/>
      <c r="G2" s="14"/>
      <c r="H2" s="14"/>
      <c r="I2" s="14"/>
    </row>
    <row r="3" spans="1:10" ht="21">
      <c r="A3" s="147" t="s">
        <v>231</v>
      </c>
      <c r="B3" s="147"/>
      <c r="C3" s="147"/>
      <c r="D3" s="147"/>
      <c r="E3" s="147"/>
      <c r="F3" s="147"/>
      <c r="G3" s="14"/>
      <c r="H3" s="14"/>
      <c r="I3" s="14"/>
    </row>
    <row r="4" spans="1:10" ht="18.75">
      <c r="A4" s="169" t="s">
        <v>119</v>
      </c>
      <c r="B4" s="169"/>
      <c r="C4" s="169"/>
      <c r="D4" s="169"/>
      <c r="E4" s="169"/>
      <c r="F4" s="169"/>
      <c r="G4" s="169"/>
      <c r="H4" s="169"/>
      <c r="I4" s="169"/>
    </row>
    <row r="5" spans="1:10" ht="16.5" thickBot="1">
      <c r="A5" s="14"/>
      <c r="B5" s="146"/>
      <c r="C5" s="146"/>
      <c r="D5" s="146"/>
      <c r="E5" s="92" t="s">
        <v>232</v>
      </c>
      <c r="F5" s="92" t="s">
        <v>233</v>
      </c>
      <c r="G5" s="45"/>
      <c r="H5" s="45"/>
      <c r="I5" s="45"/>
    </row>
    <row r="6" spans="1:10" ht="33.75" customHeight="1" thickBot="1">
      <c r="A6" s="4" t="s">
        <v>120</v>
      </c>
      <c r="B6" s="4" t="s">
        <v>121</v>
      </c>
      <c r="C6" s="4" t="s">
        <v>122</v>
      </c>
      <c r="D6" s="4" t="s">
        <v>123</v>
      </c>
      <c r="E6" s="4" t="s">
        <v>124</v>
      </c>
      <c r="F6" s="4" t="s">
        <v>124</v>
      </c>
      <c r="G6" s="1"/>
      <c r="H6" s="1"/>
      <c r="I6" s="1"/>
    </row>
  </sheetData>
  <mergeCells count="5">
    <mergeCell ref="A1:F1"/>
    <mergeCell ref="A2:F2"/>
    <mergeCell ref="A3:F3"/>
    <mergeCell ref="A4:I4"/>
    <mergeCell ref="B5:D5"/>
  </mergeCells>
  <pageMargins left="0.7" right="0.7" top="0.75" bottom="0.75" header="0.3" footer="0.3"/>
  <pageSetup paperSize="9" scale="5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8"/>
  <sheetViews>
    <sheetView rightToLeft="1" view="pageBreakPreview" zoomScale="106" zoomScaleNormal="106" zoomScaleSheetLayoutView="106" workbookViewId="0">
      <selection activeCell="H14" sqref="H14"/>
    </sheetView>
  </sheetViews>
  <sheetFormatPr defaultColWidth="9" defaultRowHeight="18"/>
  <cols>
    <col min="1" max="1" width="26.125" style="24" bestFit="1" customWidth="1"/>
    <col min="2" max="2" width="14.25" style="24" customWidth="1"/>
    <col min="3" max="3" width="13" style="24" customWidth="1"/>
    <col min="4" max="4" width="17.25" style="24" customWidth="1"/>
    <col min="5" max="10" width="13" style="24" customWidth="1"/>
    <col min="11" max="11" width="9" style="25" customWidth="1"/>
    <col min="12" max="16384" width="9" style="25"/>
  </cols>
  <sheetData>
    <row r="1" spans="1:10" s="71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71" customFormat="1" ht="19.5">
      <c r="A2" s="141" t="s">
        <v>61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71" customFormat="1" ht="19.5">
      <c r="A3" s="141" t="str">
        <f>'صفحه نخست'!N15</f>
        <v>برای ماه منتهی به 1404/06/31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s="71" customFormat="1" ht="21">
      <c r="A4" s="155" t="s">
        <v>128</v>
      </c>
      <c r="B4" s="155"/>
      <c r="C4" s="155"/>
      <c r="D4" s="155"/>
      <c r="E4" s="155"/>
      <c r="F4" s="73"/>
      <c r="G4" s="73"/>
      <c r="H4" s="73"/>
      <c r="I4" s="73"/>
      <c r="J4" s="73"/>
    </row>
    <row r="5" spans="1:10" ht="16.5" customHeight="1" thickBot="1">
      <c r="A5" s="32"/>
      <c r="B5" s="170"/>
      <c r="C5" s="170"/>
      <c r="D5" s="170"/>
      <c r="E5" s="171" t="str">
        <f>'صفحه نخست'!N17</f>
        <v>از 1404/05/31 تا  1404/06/31</v>
      </c>
      <c r="F5" s="171"/>
      <c r="G5" s="171"/>
      <c r="H5" s="171" t="str">
        <f>'صفحه نخست'!N19</f>
        <v>از ابتدای سال مالی تا 1404/06/31</v>
      </c>
      <c r="I5" s="171"/>
      <c r="J5" s="171"/>
    </row>
    <row r="6" spans="1:10" ht="38.25" customHeight="1" thickBot="1">
      <c r="A6" s="32" t="s">
        <v>63</v>
      </c>
      <c r="B6" s="93" t="s">
        <v>82</v>
      </c>
      <c r="C6" s="93" t="s">
        <v>28</v>
      </c>
      <c r="D6" s="93" t="s">
        <v>43</v>
      </c>
      <c r="E6" s="93" t="s">
        <v>83</v>
      </c>
      <c r="F6" s="93" t="s">
        <v>80</v>
      </c>
      <c r="G6" s="93" t="s">
        <v>84</v>
      </c>
      <c r="H6" s="93" t="s">
        <v>83</v>
      </c>
      <c r="I6" s="93" t="s">
        <v>80</v>
      </c>
      <c r="J6" s="93" t="s">
        <v>84</v>
      </c>
    </row>
    <row r="7" spans="1:10" s="2" customFormat="1" ht="23.1" customHeight="1" thickBot="1">
      <c r="A7" s="81" t="s">
        <v>14</v>
      </c>
      <c r="B7" s="82"/>
      <c r="C7" s="82"/>
      <c r="D7" s="82"/>
      <c r="E7" s="84"/>
      <c r="F7" s="84"/>
      <c r="G7" s="84"/>
      <c r="H7" s="84"/>
      <c r="I7" s="84"/>
      <c r="J7" s="84"/>
    </row>
    <row r="8" spans="1:10" ht="23.1" customHeight="1" thickTop="1">
      <c r="A8" s="10" t="s">
        <v>15</v>
      </c>
      <c r="B8" s="10"/>
      <c r="C8" s="10"/>
      <c r="D8" s="10"/>
      <c r="E8" s="12"/>
      <c r="F8" s="12"/>
      <c r="G8" s="12"/>
      <c r="H8" s="12"/>
      <c r="I8" s="12"/>
      <c r="J8" s="12"/>
    </row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E92B-AB49-4EFB-B659-83249F126075}">
  <sheetPr>
    <tabColor rgb="FF00B050"/>
  </sheetPr>
  <dimension ref="A1:J15"/>
  <sheetViews>
    <sheetView rightToLeft="1" view="pageBreakPreview" zoomScaleNormal="100" zoomScaleSheetLayoutView="100" workbookViewId="0">
      <selection activeCell="B14" sqref="B14"/>
    </sheetView>
  </sheetViews>
  <sheetFormatPr defaultRowHeight="14.25"/>
  <cols>
    <col min="1" max="1" width="30" bestFit="1" customWidth="1"/>
    <col min="2" max="7" width="15.125" customWidth="1"/>
  </cols>
  <sheetData>
    <row r="1" spans="1:10" ht="21">
      <c r="A1" s="147" t="s">
        <v>144</v>
      </c>
      <c r="B1" s="147"/>
      <c r="C1" s="147"/>
      <c r="D1" s="147"/>
      <c r="E1" s="147"/>
      <c r="F1" s="147"/>
      <c r="G1" s="147"/>
      <c r="H1" s="47"/>
      <c r="I1" s="47"/>
      <c r="J1" s="47"/>
    </row>
    <row r="2" spans="1:10" ht="19.5">
      <c r="A2" s="141" t="s">
        <v>61</v>
      </c>
      <c r="B2" s="141"/>
      <c r="C2" s="141"/>
      <c r="D2" s="141"/>
      <c r="E2" s="141"/>
      <c r="F2" s="141"/>
      <c r="G2" s="141"/>
    </row>
    <row r="3" spans="1:10" ht="19.5">
      <c r="A3" s="141" t="str">
        <f>'صفحه نخست'!N15</f>
        <v>برای ماه منتهی به 1404/06/31</v>
      </c>
      <c r="B3" s="141"/>
      <c r="C3" s="141"/>
      <c r="D3" s="141"/>
      <c r="E3" s="141"/>
      <c r="F3" s="141"/>
      <c r="G3" s="141"/>
    </row>
    <row r="4" spans="1:10" ht="18.75">
      <c r="A4" s="169" t="s">
        <v>129</v>
      </c>
      <c r="B4" s="169"/>
      <c r="C4" s="24"/>
      <c r="D4" s="24"/>
      <c r="E4" s="24"/>
      <c r="F4" s="24"/>
      <c r="G4" s="24"/>
    </row>
    <row r="5" spans="1:10" ht="18.75" thickBot="1">
      <c r="A5" s="32"/>
      <c r="B5" s="168" t="str">
        <f>'صفحه نخست'!N17</f>
        <v>از 1404/05/31 تا  1404/06/31</v>
      </c>
      <c r="C5" s="168"/>
      <c r="D5" s="168"/>
      <c r="E5" s="168" t="str">
        <f>'صفحه نخست'!N19</f>
        <v>از ابتدای سال مالی تا 1404/06/31</v>
      </c>
      <c r="F5" s="168"/>
      <c r="G5" s="168"/>
    </row>
    <row r="6" spans="1:10" ht="42.75" customHeight="1" thickBot="1">
      <c r="A6" s="32" t="s">
        <v>63</v>
      </c>
      <c r="B6" s="103" t="s">
        <v>83</v>
      </c>
      <c r="C6" s="103" t="s">
        <v>80</v>
      </c>
      <c r="D6" s="103" t="s">
        <v>84</v>
      </c>
      <c r="E6" s="103" t="s">
        <v>83</v>
      </c>
      <c r="F6" s="103" t="s">
        <v>80</v>
      </c>
      <c r="G6" s="103" t="s">
        <v>84</v>
      </c>
    </row>
    <row r="7" spans="1:10" ht="22.5" customHeight="1">
      <c r="A7" s="31" t="s">
        <v>150</v>
      </c>
      <c r="B7" s="106">
        <v>0</v>
      </c>
      <c r="C7" s="106">
        <v>0</v>
      </c>
      <c r="D7" s="106">
        <v>0</v>
      </c>
      <c r="E7" s="106">
        <v>1751840608</v>
      </c>
      <c r="F7" s="106">
        <v>0</v>
      </c>
      <c r="G7" s="106">
        <v>1751840608</v>
      </c>
    </row>
    <row r="8" spans="1:10" ht="22.5" customHeight="1">
      <c r="A8" s="31" t="s">
        <v>151</v>
      </c>
      <c r="B8" s="106">
        <v>1800817</v>
      </c>
      <c r="C8" s="106">
        <v>0</v>
      </c>
      <c r="D8" s="106">
        <v>1800817</v>
      </c>
      <c r="E8" s="106">
        <v>1880368</v>
      </c>
      <c r="F8" s="106">
        <v>0</v>
      </c>
      <c r="G8" s="106">
        <v>1880368</v>
      </c>
    </row>
    <row r="9" spans="1:10" ht="22.5" customHeight="1">
      <c r="A9" s="31" t="s">
        <v>149</v>
      </c>
      <c r="B9" s="106">
        <v>0</v>
      </c>
      <c r="C9" s="106">
        <v>0</v>
      </c>
      <c r="D9" s="106">
        <v>0</v>
      </c>
      <c r="E9" s="106">
        <v>4781948763</v>
      </c>
      <c r="F9" s="106">
        <v>0</v>
      </c>
      <c r="G9" s="106">
        <v>4781948763</v>
      </c>
    </row>
    <row r="10" spans="1:10" ht="22.5" customHeight="1">
      <c r="A10" s="31" t="s">
        <v>153</v>
      </c>
      <c r="B10" s="106">
        <v>79867498</v>
      </c>
      <c r="C10" s="106">
        <v>0</v>
      </c>
      <c r="D10" s="106">
        <v>79867498</v>
      </c>
      <c r="E10" s="106">
        <v>80215734</v>
      </c>
      <c r="F10" s="106">
        <v>0</v>
      </c>
      <c r="G10" s="106">
        <v>80215734</v>
      </c>
    </row>
    <row r="11" spans="1:10" ht="22.5" customHeight="1">
      <c r="A11" s="31" t="s">
        <v>152</v>
      </c>
      <c r="B11" s="106">
        <v>0</v>
      </c>
      <c r="C11" s="106">
        <v>0</v>
      </c>
      <c r="D11" s="106">
        <v>0</v>
      </c>
      <c r="E11" s="106">
        <v>2942465753</v>
      </c>
      <c r="F11" s="106">
        <v>0</v>
      </c>
      <c r="G11" s="106">
        <v>2942465753</v>
      </c>
    </row>
    <row r="12" spans="1:10" ht="22.5" customHeight="1">
      <c r="A12" s="31" t="s">
        <v>148</v>
      </c>
      <c r="B12" s="106">
        <v>0</v>
      </c>
      <c r="C12" s="106">
        <v>0</v>
      </c>
      <c r="D12" s="106">
        <v>0</v>
      </c>
      <c r="E12" s="106">
        <v>17296470606</v>
      </c>
      <c r="F12" s="106">
        <v>0</v>
      </c>
      <c r="G12" s="106">
        <v>17296470606</v>
      </c>
    </row>
    <row r="13" spans="1:10" ht="22.5" customHeight="1">
      <c r="A13" s="31" t="s">
        <v>147</v>
      </c>
      <c r="B13" s="106">
        <v>0</v>
      </c>
      <c r="C13" s="106">
        <v>0</v>
      </c>
      <c r="D13" s="106">
        <v>0</v>
      </c>
      <c r="E13" s="106">
        <v>5251490883</v>
      </c>
      <c r="F13" s="106">
        <v>0</v>
      </c>
      <c r="G13" s="106">
        <v>5251490883</v>
      </c>
    </row>
    <row r="14" spans="1:10" ht="34.5" customHeight="1" thickBot="1">
      <c r="A14" s="10" t="s">
        <v>14</v>
      </c>
      <c r="B14" s="107">
        <f>SUBTOTAL(109,B7:B13)</f>
        <v>81668315</v>
      </c>
      <c r="C14" s="107">
        <f>SUBTOTAL(109,C7:C13)</f>
        <v>0</v>
      </c>
      <c r="D14" s="107">
        <f>SUBTOTAL(109,D7:D13)</f>
        <v>81668315</v>
      </c>
      <c r="E14" s="107">
        <f>SUBTOTAL(109,E7:E13)</f>
        <v>32106312715</v>
      </c>
      <c r="F14" s="107">
        <f t="shared" ref="F14:G14" si="0">SUBTOTAL(109,F7:F13)</f>
        <v>0</v>
      </c>
      <c r="G14" s="107">
        <f t="shared" si="0"/>
        <v>32106312715</v>
      </c>
    </row>
    <row r="15" spans="1:10" ht="15" thickTop="1"/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scale="54" orientation="portrait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J63"/>
  <sheetViews>
    <sheetView rightToLeft="1" view="pageBreakPreview" topLeftCell="A42" zoomScale="110" zoomScaleNormal="100" zoomScaleSheetLayoutView="110" workbookViewId="0">
      <selection activeCell="H70" sqref="H70"/>
    </sheetView>
  </sheetViews>
  <sheetFormatPr defaultColWidth="9" defaultRowHeight="18"/>
  <cols>
    <col min="1" max="1" width="31.125" style="24" bestFit="1" customWidth="1"/>
    <col min="2" max="2" width="13" style="24" customWidth="1"/>
    <col min="3" max="3" width="16.375" style="24" customWidth="1"/>
    <col min="4" max="4" width="19.5" style="24" customWidth="1"/>
    <col min="5" max="5" width="17.75" style="24" customWidth="1"/>
    <col min="6" max="6" width="0.5" style="24" customWidth="1"/>
    <col min="7" max="7" width="13" style="24" customWidth="1"/>
    <col min="8" max="8" width="17.75" style="24" customWidth="1"/>
    <col min="9" max="9" width="17.5" style="24" customWidth="1"/>
    <col min="10" max="10" width="16.75" style="24" customWidth="1"/>
    <col min="11" max="11" width="9" style="25" customWidth="1"/>
    <col min="12" max="16384" width="9" style="25"/>
  </cols>
  <sheetData>
    <row r="1" spans="1:10" s="71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s="71" customFormat="1" ht="21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0" s="71" customFormat="1" ht="21">
      <c r="A3" s="147" t="str">
        <f>'صفحه نخست'!N15</f>
        <v>برای ماه منتهی به 1404/06/31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s="71" customFormat="1" ht="21">
      <c r="A4" s="155" t="s">
        <v>85</v>
      </c>
      <c r="B4" s="155"/>
      <c r="C4" s="155"/>
      <c r="D4" s="155"/>
      <c r="E4" s="155"/>
      <c r="F4" s="74"/>
      <c r="G4" s="155"/>
      <c r="H4" s="155"/>
      <c r="I4" s="155"/>
      <c r="J4" s="155"/>
    </row>
    <row r="5" spans="1:10" ht="16.5" customHeight="1" thickBot="1">
      <c r="B5" s="171" t="str">
        <f>'صفحه نخست'!N17</f>
        <v>از 1404/05/31 تا  1404/06/31</v>
      </c>
      <c r="C5" s="171"/>
      <c r="D5" s="171"/>
      <c r="E5" s="171"/>
      <c r="F5" s="46"/>
      <c r="G5" s="171" t="str">
        <f>'صفحه نخست'!N19</f>
        <v>از ابتدای سال مالی تا 1404/06/31</v>
      </c>
      <c r="H5" s="171"/>
      <c r="I5" s="171"/>
      <c r="J5" s="171"/>
    </row>
    <row r="6" spans="1:10" ht="18.75" thickBot="1">
      <c r="A6" s="26" t="s">
        <v>63</v>
      </c>
      <c r="B6" s="26" t="s">
        <v>5</v>
      </c>
      <c r="C6" s="26" t="s">
        <v>86</v>
      </c>
      <c r="D6" s="26" t="s">
        <v>87</v>
      </c>
      <c r="E6" s="26" t="s">
        <v>88</v>
      </c>
      <c r="F6" s="32"/>
      <c r="G6" s="26" t="s">
        <v>5</v>
      </c>
      <c r="H6" s="26" t="s">
        <v>7</v>
      </c>
      <c r="I6" s="26" t="s">
        <v>87</v>
      </c>
      <c r="J6" s="44" t="s">
        <v>88</v>
      </c>
    </row>
    <row r="7" spans="1:10" ht="18.75">
      <c r="A7" s="32" t="s">
        <v>172</v>
      </c>
      <c r="B7" s="106">
        <v>6400000</v>
      </c>
      <c r="C7" s="106">
        <v>24079910205</v>
      </c>
      <c r="D7" s="106">
        <v>-25421316156</v>
      </c>
      <c r="E7" s="106">
        <v>-1341405951</v>
      </c>
      <c r="F7" s="106"/>
      <c r="G7" s="106">
        <v>26286523</v>
      </c>
      <c r="H7" s="106">
        <v>103332446764</v>
      </c>
      <c r="I7" s="106">
        <v>-100291514365</v>
      </c>
      <c r="J7" s="106">
        <v>3040932399</v>
      </c>
    </row>
    <row r="8" spans="1:10" ht="18.75">
      <c r="A8" s="32" t="s">
        <v>142</v>
      </c>
      <c r="B8" s="106">
        <v>18248575</v>
      </c>
      <c r="C8" s="106">
        <v>22448658582</v>
      </c>
      <c r="D8" s="106">
        <v>-20458926761</v>
      </c>
      <c r="E8" s="106">
        <v>1989731821</v>
      </c>
      <c r="F8" s="106"/>
      <c r="G8" s="106">
        <v>86721350</v>
      </c>
      <c r="H8" s="106">
        <v>136542365826</v>
      </c>
      <c r="I8" s="106">
        <v>-131792631710</v>
      </c>
      <c r="J8" s="106">
        <v>4749734116</v>
      </c>
    </row>
    <row r="9" spans="1:10" ht="18.75">
      <c r="A9" s="32" t="s">
        <v>167</v>
      </c>
      <c r="B9" s="106">
        <v>200000</v>
      </c>
      <c r="C9" s="106">
        <v>892950731</v>
      </c>
      <c r="D9" s="106">
        <v>-916838922</v>
      </c>
      <c r="E9" s="106">
        <v>-23888191</v>
      </c>
      <c r="F9" s="106"/>
      <c r="G9" s="106">
        <v>17400000</v>
      </c>
      <c r="H9" s="106">
        <v>79889509270</v>
      </c>
      <c r="I9" s="106">
        <v>-75680165751</v>
      </c>
      <c r="J9" s="106">
        <v>4209343519</v>
      </c>
    </row>
    <row r="10" spans="1:10" ht="18.75">
      <c r="A10" s="32" t="s">
        <v>190</v>
      </c>
      <c r="B10" s="106">
        <v>11000000</v>
      </c>
      <c r="C10" s="106">
        <v>25477501788</v>
      </c>
      <c r="D10" s="106">
        <v>-27345014930</v>
      </c>
      <c r="E10" s="106">
        <v>-1867513142</v>
      </c>
      <c r="F10" s="106"/>
      <c r="G10" s="106">
        <v>13681540</v>
      </c>
      <c r="H10" s="106">
        <v>31922495075</v>
      </c>
      <c r="I10" s="106">
        <v>-34379628370</v>
      </c>
      <c r="J10" s="106">
        <v>-2457133295</v>
      </c>
    </row>
    <row r="11" spans="1:10" ht="18.75">
      <c r="A11" s="32" t="s">
        <v>174</v>
      </c>
      <c r="B11" s="106">
        <v>28800000</v>
      </c>
      <c r="C11" s="106">
        <v>30407772861</v>
      </c>
      <c r="D11" s="106">
        <v>-29721155306</v>
      </c>
      <c r="E11" s="106">
        <v>686617555</v>
      </c>
      <c r="F11" s="106"/>
      <c r="G11" s="106">
        <v>47068731</v>
      </c>
      <c r="H11" s="106">
        <v>79208687954</v>
      </c>
      <c r="I11" s="106">
        <v>-77962713476</v>
      </c>
      <c r="J11" s="106">
        <v>1245974478</v>
      </c>
    </row>
    <row r="12" spans="1:10" ht="18.75">
      <c r="A12" s="32" t="s">
        <v>180</v>
      </c>
      <c r="B12" s="106">
        <v>1939847</v>
      </c>
      <c r="C12" s="106">
        <v>14850464545</v>
      </c>
      <c r="D12" s="106">
        <v>-23646289743</v>
      </c>
      <c r="E12" s="106">
        <v>-8795825198</v>
      </c>
      <c r="F12" s="106"/>
      <c r="G12" s="106">
        <v>6752676</v>
      </c>
      <c r="H12" s="106">
        <v>73803853445</v>
      </c>
      <c r="I12" s="106">
        <v>-82198064634</v>
      </c>
      <c r="J12" s="106">
        <v>-8394211189</v>
      </c>
    </row>
    <row r="13" spans="1:10" ht="18.75">
      <c r="A13" s="32" t="s">
        <v>193</v>
      </c>
      <c r="B13" s="106">
        <v>0</v>
      </c>
      <c r="C13" s="106">
        <v>0</v>
      </c>
      <c r="D13" s="106">
        <v>0</v>
      </c>
      <c r="E13" s="106">
        <v>0</v>
      </c>
      <c r="F13" s="106"/>
      <c r="G13" s="106">
        <v>1712432</v>
      </c>
      <c r="H13" s="106">
        <v>23693611147</v>
      </c>
      <c r="I13" s="106">
        <v>-26937016112</v>
      </c>
      <c r="J13" s="106">
        <v>-3243404965</v>
      </c>
    </row>
    <row r="14" spans="1:10" ht="18.75">
      <c r="A14" s="32" t="s">
        <v>168</v>
      </c>
      <c r="B14" s="106">
        <v>0</v>
      </c>
      <c r="C14" s="106">
        <v>0</v>
      </c>
      <c r="D14" s="106">
        <v>0</v>
      </c>
      <c r="E14" s="106">
        <v>0</v>
      </c>
      <c r="F14" s="106"/>
      <c r="G14" s="106">
        <v>7393092</v>
      </c>
      <c r="H14" s="106">
        <v>43359708566</v>
      </c>
      <c r="I14" s="106">
        <v>-43709945136</v>
      </c>
      <c r="J14" s="106">
        <v>-350236570</v>
      </c>
    </row>
    <row r="15" spans="1:10" ht="18.75">
      <c r="A15" s="32" t="s">
        <v>186</v>
      </c>
      <c r="B15" s="106">
        <v>0</v>
      </c>
      <c r="C15" s="106">
        <v>0</v>
      </c>
      <c r="D15" s="106">
        <v>0</v>
      </c>
      <c r="E15" s="106">
        <v>0</v>
      </c>
      <c r="F15" s="106"/>
      <c r="G15" s="106">
        <v>4000000</v>
      </c>
      <c r="H15" s="106">
        <v>18986355130</v>
      </c>
      <c r="I15" s="106">
        <v>-18287755248</v>
      </c>
      <c r="J15" s="106">
        <v>698599882</v>
      </c>
    </row>
    <row r="16" spans="1:10" ht="18.75">
      <c r="A16" s="32" t="s">
        <v>166</v>
      </c>
      <c r="B16" s="106">
        <v>0</v>
      </c>
      <c r="C16" s="106">
        <v>0</v>
      </c>
      <c r="D16" s="106">
        <v>0</v>
      </c>
      <c r="E16" s="106">
        <v>0</v>
      </c>
      <c r="F16" s="106"/>
      <c r="G16" s="106">
        <v>10800000</v>
      </c>
      <c r="H16" s="106">
        <v>45530273622</v>
      </c>
      <c r="I16" s="106">
        <v>-43424608113</v>
      </c>
      <c r="J16" s="106">
        <v>2105665509</v>
      </c>
    </row>
    <row r="17" spans="1:10" ht="18.75">
      <c r="A17" s="32" t="s">
        <v>195</v>
      </c>
      <c r="B17" s="106">
        <v>0</v>
      </c>
      <c r="C17" s="106">
        <v>0</v>
      </c>
      <c r="D17" s="106">
        <v>0</v>
      </c>
      <c r="E17" s="106">
        <v>0</v>
      </c>
      <c r="F17" s="106"/>
      <c r="G17" s="106">
        <v>1600000</v>
      </c>
      <c r="H17" s="106">
        <v>6905968502</v>
      </c>
      <c r="I17" s="106">
        <v>-9340660077</v>
      </c>
      <c r="J17" s="106">
        <v>-2434691575</v>
      </c>
    </row>
    <row r="18" spans="1:10" ht="18.75">
      <c r="A18" s="32" t="s">
        <v>177</v>
      </c>
      <c r="B18" s="106">
        <v>0</v>
      </c>
      <c r="C18" s="106">
        <v>0</v>
      </c>
      <c r="D18" s="106">
        <v>0</v>
      </c>
      <c r="E18" s="106">
        <v>0</v>
      </c>
      <c r="F18" s="106"/>
      <c r="G18" s="106">
        <v>9099949</v>
      </c>
      <c r="H18" s="106">
        <v>52782562834</v>
      </c>
      <c r="I18" s="106">
        <v>-67151600527</v>
      </c>
      <c r="J18" s="106">
        <v>-14369037693</v>
      </c>
    </row>
    <row r="19" spans="1:10" ht="18.75">
      <c r="A19" s="32" t="s">
        <v>194</v>
      </c>
      <c r="B19" s="106">
        <v>0</v>
      </c>
      <c r="C19" s="106">
        <v>0</v>
      </c>
      <c r="D19" s="106">
        <v>0</v>
      </c>
      <c r="E19" s="106">
        <v>0</v>
      </c>
      <c r="F19" s="106"/>
      <c r="G19" s="106">
        <v>9586301</v>
      </c>
      <c r="H19" s="106">
        <v>27052699720</v>
      </c>
      <c r="I19" s="106">
        <v>-30174580683</v>
      </c>
      <c r="J19" s="106">
        <v>-3121880963</v>
      </c>
    </row>
    <row r="20" spans="1:10" ht="18.75">
      <c r="A20" s="32" t="s">
        <v>184</v>
      </c>
      <c r="B20" s="106">
        <v>0</v>
      </c>
      <c r="C20" s="106">
        <v>0</v>
      </c>
      <c r="D20" s="106">
        <v>0</v>
      </c>
      <c r="E20" s="106">
        <v>0</v>
      </c>
      <c r="F20" s="106"/>
      <c r="G20" s="106">
        <v>1326008</v>
      </c>
      <c r="H20" s="106">
        <v>25557795959</v>
      </c>
      <c r="I20" s="106">
        <v>-32426076201</v>
      </c>
      <c r="J20" s="106">
        <v>-6868280242</v>
      </c>
    </row>
    <row r="21" spans="1:10" ht="18.75">
      <c r="A21" s="32" t="s">
        <v>199</v>
      </c>
      <c r="B21" s="106">
        <v>0</v>
      </c>
      <c r="C21" s="106">
        <v>0</v>
      </c>
      <c r="D21" s="106">
        <v>0</v>
      </c>
      <c r="E21" s="106">
        <v>0</v>
      </c>
      <c r="F21" s="106"/>
      <c r="G21" s="106">
        <v>100000</v>
      </c>
      <c r="H21" s="106">
        <v>3049262009</v>
      </c>
      <c r="I21" s="106">
        <v>-2702451600</v>
      </c>
      <c r="J21" s="106">
        <v>346810409</v>
      </c>
    </row>
    <row r="22" spans="1:10" ht="18.75">
      <c r="A22" s="32" t="s">
        <v>178</v>
      </c>
      <c r="B22" s="106">
        <v>0</v>
      </c>
      <c r="C22" s="106">
        <v>0</v>
      </c>
      <c r="D22" s="106">
        <v>0</v>
      </c>
      <c r="E22" s="106">
        <v>0</v>
      </c>
      <c r="F22" s="106"/>
      <c r="G22" s="106">
        <v>736690</v>
      </c>
      <c r="H22" s="106">
        <v>15549695841</v>
      </c>
      <c r="I22" s="106">
        <v>-15393214811</v>
      </c>
      <c r="J22" s="106">
        <v>156481030</v>
      </c>
    </row>
    <row r="23" spans="1:10" ht="18.75">
      <c r="A23" s="32" t="s">
        <v>131</v>
      </c>
      <c r="B23" s="106">
        <v>0</v>
      </c>
      <c r="C23" s="106">
        <v>0</v>
      </c>
      <c r="D23" s="106">
        <v>0</v>
      </c>
      <c r="E23" s="106">
        <v>0</v>
      </c>
      <c r="F23" s="106"/>
      <c r="G23" s="106">
        <v>3000379</v>
      </c>
      <c r="H23" s="106">
        <v>16746904741</v>
      </c>
      <c r="I23" s="106">
        <v>-13067204447</v>
      </c>
      <c r="J23" s="106">
        <v>3679700294</v>
      </c>
    </row>
    <row r="24" spans="1:10" ht="18.75">
      <c r="A24" s="32" t="s">
        <v>132</v>
      </c>
      <c r="B24" s="106">
        <v>0</v>
      </c>
      <c r="C24" s="106">
        <v>0</v>
      </c>
      <c r="D24" s="106">
        <v>0</v>
      </c>
      <c r="E24" s="106">
        <v>0</v>
      </c>
      <c r="F24" s="106"/>
      <c r="G24" s="106">
        <v>3501263</v>
      </c>
      <c r="H24" s="106">
        <v>52380479036</v>
      </c>
      <c r="I24" s="106">
        <v>-46665768149</v>
      </c>
      <c r="J24" s="106">
        <v>5714710887</v>
      </c>
    </row>
    <row r="25" spans="1:10" ht="18.75">
      <c r="A25" s="32" t="s">
        <v>130</v>
      </c>
      <c r="B25" s="106">
        <v>0</v>
      </c>
      <c r="C25" s="106">
        <v>0</v>
      </c>
      <c r="D25" s="106">
        <v>0</v>
      </c>
      <c r="E25" s="106">
        <v>0</v>
      </c>
      <c r="F25" s="106"/>
      <c r="G25" s="106">
        <v>23000000</v>
      </c>
      <c r="H25" s="106">
        <v>101972631631</v>
      </c>
      <c r="I25" s="106">
        <v>-96821154403</v>
      </c>
      <c r="J25" s="106">
        <v>5151477228</v>
      </c>
    </row>
    <row r="26" spans="1:10" ht="18.75">
      <c r="A26" s="32" t="s">
        <v>139</v>
      </c>
      <c r="B26" s="106">
        <v>0</v>
      </c>
      <c r="C26" s="106">
        <v>0</v>
      </c>
      <c r="D26" s="106">
        <v>0</v>
      </c>
      <c r="E26" s="106">
        <v>0</v>
      </c>
      <c r="F26" s="106"/>
      <c r="G26" s="106">
        <v>1000000</v>
      </c>
      <c r="H26" s="106">
        <v>2133810081</v>
      </c>
      <c r="I26" s="106">
        <v>-2025119430</v>
      </c>
      <c r="J26" s="106">
        <v>108690651</v>
      </c>
    </row>
    <row r="27" spans="1:10" ht="18.75">
      <c r="A27" s="32" t="s">
        <v>198</v>
      </c>
      <c r="B27" s="106">
        <v>0</v>
      </c>
      <c r="C27" s="106">
        <v>0</v>
      </c>
      <c r="D27" s="106">
        <v>0</v>
      </c>
      <c r="E27" s="106">
        <v>0</v>
      </c>
      <c r="F27" s="106"/>
      <c r="G27" s="106">
        <v>2300000</v>
      </c>
      <c r="H27" s="106">
        <v>14929637095</v>
      </c>
      <c r="I27" s="106">
        <v>-14155638200</v>
      </c>
      <c r="J27" s="106">
        <v>773998895</v>
      </c>
    </row>
    <row r="28" spans="1:10" ht="18.75">
      <c r="A28" s="32" t="s">
        <v>175</v>
      </c>
      <c r="B28" s="106">
        <v>0</v>
      </c>
      <c r="C28" s="106">
        <v>0</v>
      </c>
      <c r="D28" s="106">
        <v>0</v>
      </c>
      <c r="E28" s="106">
        <v>0</v>
      </c>
      <c r="F28" s="106"/>
      <c r="G28" s="106">
        <v>1441873</v>
      </c>
      <c r="H28" s="106">
        <v>33215235369</v>
      </c>
      <c r="I28" s="106">
        <v>-30471601256</v>
      </c>
      <c r="J28" s="106">
        <v>2743634113</v>
      </c>
    </row>
    <row r="29" spans="1:10" ht="18.75">
      <c r="A29" s="32" t="s">
        <v>189</v>
      </c>
      <c r="B29" s="106">
        <v>0</v>
      </c>
      <c r="C29" s="106">
        <v>0</v>
      </c>
      <c r="D29" s="106">
        <v>0</v>
      </c>
      <c r="E29" s="106">
        <v>0</v>
      </c>
      <c r="F29" s="106"/>
      <c r="G29" s="106">
        <v>13199567</v>
      </c>
      <c r="H29" s="106">
        <v>26929114056</v>
      </c>
      <c r="I29" s="106">
        <v>-25018332150</v>
      </c>
      <c r="J29" s="106">
        <v>1910781906</v>
      </c>
    </row>
    <row r="30" spans="1:10" ht="18.75">
      <c r="A30" s="32" t="s">
        <v>171</v>
      </c>
      <c r="B30" s="106">
        <v>0</v>
      </c>
      <c r="C30" s="106">
        <v>0</v>
      </c>
      <c r="D30" s="106">
        <v>0</v>
      </c>
      <c r="E30" s="106">
        <v>0</v>
      </c>
      <c r="F30" s="106"/>
      <c r="G30" s="106">
        <v>193342</v>
      </c>
      <c r="H30" s="106">
        <v>1205041433</v>
      </c>
      <c r="I30" s="106">
        <v>-1079637373</v>
      </c>
      <c r="J30" s="106">
        <v>125404060</v>
      </c>
    </row>
    <row r="31" spans="1:10" ht="18.75">
      <c r="A31" s="32" t="s">
        <v>136</v>
      </c>
      <c r="B31" s="106">
        <v>0</v>
      </c>
      <c r="C31" s="106">
        <v>0</v>
      </c>
      <c r="D31" s="106">
        <v>0</v>
      </c>
      <c r="E31" s="106">
        <v>0</v>
      </c>
      <c r="F31" s="106"/>
      <c r="G31" s="106">
        <v>5230645</v>
      </c>
      <c r="H31" s="106">
        <v>17873433404</v>
      </c>
      <c r="I31" s="106">
        <v>-15700353187</v>
      </c>
      <c r="J31" s="106">
        <v>2173080217</v>
      </c>
    </row>
    <row r="32" spans="1:10" ht="18.75">
      <c r="A32" s="32" t="s">
        <v>137</v>
      </c>
      <c r="B32" s="106">
        <v>0</v>
      </c>
      <c r="C32" s="106">
        <v>0</v>
      </c>
      <c r="D32" s="106">
        <v>0</v>
      </c>
      <c r="E32" s="106">
        <v>0</v>
      </c>
      <c r="F32" s="106"/>
      <c r="G32" s="106">
        <v>45284977</v>
      </c>
      <c r="H32" s="106">
        <v>107875639380</v>
      </c>
      <c r="I32" s="106">
        <v>-105313227119</v>
      </c>
      <c r="J32" s="106">
        <v>2562412261</v>
      </c>
    </row>
    <row r="33" spans="1:10" ht="18.75">
      <c r="A33" s="32" t="s">
        <v>135</v>
      </c>
      <c r="B33" s="106">
        <v>0</v>
      </c>
      <c r="C33" s="106">
        <v>0</v>
      </c>
      <c r="D33" s="106">
        <v>0</v>
      </c>
      <c r="E33" s="106">
        <v>0</v>
      </c>
      <c r="F33" s="106"/>
      <c r="G33" s="106">
        <v>690565</v>
      </c>
      <c r="H33" s="106">
        <v>17346142283</v>
      </c>
      <c r="I33" s="106">
        <v>-17869502030</v>
      </c>
      <c r="J33" s="106">
        <v>-523359747</v>
      </c>
    </row>
    <row r="34" spans="1:10" ht="18.75">
      <c r="A34" s="32" t="s">
        <v>196</v>
      </c>
      <c r="B34" s="106">
        <v>0</v>
      </c>
      <c r="C34" s="106">
        <v>0</v>
      </c>
      <c r="D34" s="106">
        <v>0</v>
      </c>
      <c r="E34" s="106">
        <v>0</v>
      </c>
      <c r="F34" s="106"/>
      <c r="G34" s="106">
        <v>4500000</v>
      </c>
      <c r="H34" s="106">
        <v>58825891338</v>
      </c>
      <c r="I34" s="106">
        <v>-54254753612</v>
      </c>
      <c r="J34" s="106">
        <v>4571137726</v>
      </c>
    </row>
    <row r="35" spans="1:10" ht="18.75">
      <c r="A35" s="32" t="s">
        <v>169</v>
      </c>
      <c r="B35" s="106">
        <v>0</v>
      </c>
      <c r="C35" s="106">
        <v>0</v>
      </c>
      <c r="D35" s="106">
        <v>0</v>
      </c>
      <c r="E35" s="106">
        <v>0</v>
      </c>
      <c r="F35" s="106"/>
      <c r="G35" s="106">
        <v>2928126</v>
      </c>
      <c r="H35" s="106">
        <v>47907468656</v>
      </c>
      <c r="I35" s="106">
        <v>-44858210567</v>
      </c>
      <c r="J35" s="106">
        <v>3049258089</v>
      </c>
    </row>
    <row r="36" spans="1:10" ht="18.75">
      <c r="A36" s="32" t="s">
        <v>140</v>
      </c>
      <c r="B36" s="106">
        <v>0</v>
      </c>
      <c r="C36" s="106">
        <v>0</v>
      </c>
      <c r="D36" s="106">
        <v>0</v>
      </c>
      <c r="E36" s="106">
        <v>0</v>
      </c>
      <c r="F36" s="106"/>
      <c r="G36" s="106">
        <v>3090000</v>
      </c>
      <c r="H36" s="106">
        <v>21963534863</v>
      </c>
      <c r="I36" s="106">
        <v>-19136682849</v>
      </c>
      <c r="J36" s="106">
        <v>2826852014</v>
      </c>
    </row>
    <row r="37" spans="1:10" ht="18.75">
      <c r="A37" s="32" t="s">
        <v>173</v>
      </c>
      <c r="B37" s="106">
        <v>0</v>
      </c>
      <c r="C37" s="106">
        <v>0</v>
      </c>
      <c r="D37" s="106">
        <v>0</v>
      </c>
      <c r="E37" s="106">
        <v>0</v>
      </c>
      <c r="F37" s="106"/>
      <c r="G37" s="106">
        <v>38015474</v>
      </c>
      <c r="H37" s="106">
        <v>84174411235</v>
      </c>
      <c r="I37" s="106">
        <v>-101047752875</v>
      </c>
      <c r="J37" s="106">
        <v>-16873341640</v>
      </c>
    </row>
    <row r="38" spans="1:10" ht="18.75">
      <c r="A38" s="32" t="s">
        <v>179</v>
      </c>
      <c r="B38" s="106">
        <v>0</v>
      </c>
      <c r="C38" s="106">
        <v>0</v>
      </c>
      <c r="D38" s="106">
        <v>0</v>
      </c>
      <c r="E38" s="106">
        <v>0</v>
      </c>
      <c r="F38" s="106"/>
      <c r="G38" s="106">
        <v>7636306</v>
      </c>
      <c r="H38" s="106">
        <v>40515190861</v>
      </c>
      <c r="I38" s="106">
        <v>-36412827264</v>
      </c>
      <c r="J38" s="106">
        <v>4102363597</v>
      </c>
    </row>
    <row r="39" spans="1:10" ht="18.75">
      <c r="A39" s="32" t="s">
        <v>138</v>
      </c>
      <c r="B39" s="106">
        <v>0</v>
      </c>
      <c r="C39" s="106">
        <v>0</v>
      </c>
      <c r="D39" s="106">
        <v>0</v>
      </c>
      <c r="E39" s="106">
        <v>0</v>
      </c>
      <c r="F39" s="106"/>
      <c r="G39" s="106">
        <v>5016446</v>
      </c>
      <c r="H39" s="106">
        <v>17458828767</v>
      </c>
      <c r="I39" s="106">
        <v>-15056086651</v>
      </c>
      <c r="J39" s="106">
        <v>2402742116</v>
      </c>
    </row>
    <row r="40" spans="1:10" ht="18.75">
      <c r="A40" s="32" t="s">
        <v>204</v>
      </c>
      <c r="B40" s="106">
        <v>0</v>
      </c>
      <c r="C40" s="106">
        <v>0</v>
      </c>
      <c r="D40" s="106">
        <v>0</v>
      </c>
      <c r="E40" s="106">
        <v>0</v>
      </c>
      <c r="F40" s="106"/>
      <c r="G40" s="106">
        <v>51863</v>
      </c>
      <c r="H40" s="106">
        <v>392894119</v>
      </c>
      <c r="I40" s="106">
        <v>-432411056</v>
      </c>
      <c r="J40" s="106">
        <v>-39516937</v>
      </c>
    </row>
    <row r="41" spans="1:10" ht="18.75">
      <c r="A41" s="32" t="s">
        <v>197</v>
      </c>
      <c r="B41" s="106">
        <v>0</v>
      </c>
      <c r="C41" s="106">
        <v>0</v>
      </c>
      <c r="D41" s="106">
        <v>0</v>
      </c>
      <c r="E41" s="106">
        <v>0</v>
      </c>
      <c r="F41" s="106"/>
      <c r="G41" s="106">
        <v>20864945</v>
      </c>
      <c r="H41" s="106">
        <v>69508970416</v>
      </c>
      <c r="I41" s="106">
        <v>-78957175500</v>
      </c>
      <c r="J41" s="106">
        <v>-9448205084</v>
      </c>
    </row>
    <row r="42" spans="1:10" ht="18.75">
      <c r="A42" s="32" t="s">
        <v>187</v>
      </c>
      <c r="B42" s="106">
        <v>0</v>
      </c>
      <c r="C42" s="106">
        <v>0</v>
      </c>
      <c r="D42" s="106">
        <v>0</v>
      </c>
      <c r="E42" s="106">
        <v>0</v>
      </c>
      <c r="F42" s="106"/>
      <c r="G42" s="106">
        <v>10452220</v>
      </c>
      <c r="H42" s="106">
        <v>26331760374</v>
      </c>
      <c r="I42" s="106">
        <v>-23134615162</v>
      </c>
      <c r="J42" s="106">
        <v>3197145212</v>
      </c>
    </row>
    <row r="43" spans="1:10" ht="18.75">
      <c r="A43" s="32" t="s">
        <v>176</v>
      </c>
      <c r="B43" s="106">
        <v>0</v>
      </c>
      <c r="C43" s="106">
        <v>0</v>
      </c>
      <c r="D43" s="106">
        <v>0</v>
      </c>
      <c r="E43" s="106">
        <v>0</v>
      </c>
      <c r="F43" s="106"/>
      <c r="G43" s="106">
        <v>400000</v>
      </c>
      <c r="H43" s="106">
        <v>2421505821</v>
      </c>
      <c r="I43" s="106">
        <v>-2038690144</v>
      </c>
      <c r="J43" s="106">
        <v>382815677</v>
      </c>
    </row>
    <row r="44" spans="1:10" ht="18.75">
      <c r="A44" s="32" t="s">
        <v>133</v>
      </c>
      <c r="B44" s="106">
        <v>0</v>
      </c>
      <c r="C44" s="106">
        <v>0</v>
      </c>
      <c r="D44" s="106">
        <v>0</v>
      </c>
      <c r="E44" s="106">
        <v>0</v>
      </c>
      <c r="F44" s="106"/>
      <c r="G44" s="106">
        <v>2420877</v>
      </c>
      <c r="H44" s="106">
        <v>28608737230</v>
      </c>
      <c r="I44" s="106">
        <v>-24450131712</v>
      </c>
      <c r="J44" s="106">
        <v>4158605518</v>
      </c>
    </row>
    <row r="45" spans="1:10" ht="18.75">
      <c r="A45" s="32" t="s">
        <v>141</v>
      </c>
      <c r="B45" s="106">
        <v>0</v>
      </c>
      <c r="C45" s="106">
        <v>0</v>
      </c>
      <c r="D45" s="106">
        <v>0</v>
      </c>
      <c r="E45" s="106">
        <v>0</v>
      </c>
      <c r="F45" s="106"/>
      <c r="G45" s="106">
        <v>16652206</v>
      </c>
      <c r="H45" s="106">
        <v>59677741469</v>
      </c>
      <c r="I45" s="106">
        <v>-52697739762</v>
      </c>
      <c r="J45" s="106">
        <v>6980001707</v>
      </c>
    </row>
    <row r="46" spans="1:10" ht="18.75">
      <c r="A46" s="32" t="s">
        <v>183</v>
      </c>
      <c r="B46" s="106">
        <v>0</v>
      </c>
      <c r="C46" s="106">
        <v>0</v>
      </c>
      <c r="D46" s="106">
        <v>0</v>
      </c>
      <c r="E46" s="106">
        <v>0</v>
      </c>
      <c r="F46" s="106"/>
      <c r="G46" s="106">
        <v>73466</v>
      </c>
      <c r="H46" s="106">
        <v>1559166537</v>
      </c>
      <c r="I46" s="106">
        <v>-1504427912</v>
      </c>
      <c r="J46" s="106">
        <v>54738625</v>
      </c>
    </row>
    <row r="47" spans="1:10" ht="18.75">
      <c r="A47" s="32" t="s">
        <v>185</v>
      </c>
      <c r="B47" s="106">
        <v>0</v>
      </c>
      <c r="C47" s="106">
        <v>0</v>
      </c>
      <c r="D47" s="106">
        <v>0</v>
      </c>
      <c r="E47" s="106">
        <v>0</v>
      </c>
      <c r="F47" s="106"/>
      <c r="G47" s="106">
        <v>15131217</v>
      </c>
      <c r="H47" s="106">
        <v>39057624691</v>
      </c>
      <c r="I47" s="106">
        <v>-42542209022</v>
      </c>
      <c r="J47" s="106">
        <v>-3484584331</v>
      </c>
    </row>
    <row r="48" spans="1:10" ht="18.75">
      <c r="A48" s="32" t="s">
        <v>181</v>
      </c>
      <c r="B48" s="106">
        <v>0</v>
      </c>
      <c r="C48" s="106">
        <v>0</v>
      </c>
      <c r="D48" s="106">
        <v>0</v>
      </c>
      <c r="E48" s="106">
        <v>0</v>
      </c>
      <c r="F48" s="106"/>
      <c r="G48" s="106">
        <v>146190</v>
      </c>
      <c r="H48" s="106">
        <v>2323669521</v>
      </c>
      <c r="I48" s="106">
        <v>-2218297031</v>
      </c>
      <c r="J48" s="106">
        <v>105372490</v>
      </c>
    </row>
    <row r="49" spans="1:10" ht="18.75">
      <c r="A49" s="32" t="s">
        <v>165</v>
      </c>
      <c r="B49" s="106">
        <v>0</v>
      </c>
      <c r="C49" s="106">
        <v>0</v>
      </c>
      <c r="D49" s="106">
        <v>0</v>
      </c>
      <c r="E49" s="106">
        <v>0</v>
      </c>
      <c r="F49" s="106"/>
      <c r="G49" s="106">
        <v>100081571</v>
      </c>
      <c r="H49" s="106">
        <v>60966998350</v>
      </c>
      <c r="I49" s="106">
        <v>-63096895066</v>
      </c>
      <c r="J49" s="106">
        <v>-2129896716</v>
      </c>
    </row>
    <row r="50" spans="1:10" ht="18.75">
      <c r="A50" s="32" t="s">
        <v>164</v>
      </c>
      <c r="B50" s="106">
        <v>0</v>
      </c>
      <c r="C50" s="106">
        <v>0</v>
      </c>
      <c r="D50" s="106">
        <v>0</v>
      </c>
      <c r="E50" s="106">
        <v>0</v>
      </c>
      <c r="F50" s="106"/>
      <c r="G50" s="106">
        <v>181200000</v>
      </c>
      <c r="H50" s="106">
        <v>94928596863</v>
      </c>
      <c r="I50" s="106">
        <v>-100659655839</v>
      </c>
      <c r="J50" s="106">
        <v>-5731058976</v>
      </c>
    </row>
    <row r="51" spans="1:10" ht="18.75">
      <c r="A51" s="32" t="s">
        <v>163</v>
      </c>
      <c r="B51" s="106">
        <v>0</v>
      </c>
      <c r="C51" s="106">
        <v>0</v>
      </c>
      <c r="D51" s="106">
        <v>0</v>
      </c>
      <c r="E51" s="106">
        <v>0</v>
      </c>
      <c r="F51" s="106"/>
      <c r="G51" s="106">
        <v>2090596</v>
      </c>
      <c r="H51" s="106">
        <v>45516713314</v>
      </c>
      <c r="I51" s="106">
        <v>-43008230855</v>
      </c>
      <c r="J51" s="106">
        <v>2508482459</v>
      </c>
    </row>
    <row r="52" spans="1:10" ht="18.75">
      <c r="A52" s="32" t="s">
        <v>134</v>
      </c>
      <c r="B52" s="106">
        <v>0</v>
      </c>
      <c r="C52" s="106">
        <v>0</v>
      </c>
      <c r="D52" s="106">
        <v>0</v>
      </c>
      <c r="E52" s="106">
        <v>0</v>
      </c>
      <c r="F52" s="106"/>
      <c r="G52" s="106">
        <v>800000</v>
      </c>
      <c r="H52" s="106">
        <v>1410755776</v>
      </c>
      <c r="I52" s="106">
        <v>-1123441574</v>
      </c>
      <c r="J52" s="106">
        <v>287314202</v>
      </c>
    </row>
    <row r="53" spans="1:10" ht="18.75">
      <c r="A53" s="32" t="s">
        <v>182</v>
      </c>
      <c r="B53" s="106">
        <v>0</v>
      </c>
      <c r="C53" s="106">
        <v>0</v>
      </c>
      <c r="D53" s="106">
        <v>0</v>
      </c>
      <c r="E53" s="106">
        <v>0</v>
      </c>
      <c r="F53" s="106"/>
      <c r="G53" s="106">
        <v>2000000</v>
      </c>
      <c r="H53" s="106">
        <v>1415527237</v>
      </c>
      <c r="I53" s="106">
        <v>-1313217509</v>
      </c>
      <c r="J53" s="106">
        <v>102309728</v>
      </c>
    </row>
    <row r="54" spans="1:10" ht="18.75">
      <c r="A54" s="32" t="s">
        <v>170</v>
      </c>
      <c r="B54" s="106">
        <v>0</v>
      </c>
      <c r="C54" s="106">
        <v>0</v>
      </c>
      <c r="D54" s="106">
        <v>0</v>
      </c>
      <c r="E54" s="106">
        <v>0</v>
      </c>
      <c r="F54" s="106"/>
      <c r="G54" s="106">
        <v>275849725</v>
      </c>
      <c r="H54" s="106">
        <v>162334401620</v>
      </c>
      <c r="I54" s="106">
        <v>-179122648592</v>
      </c>
      <c r="J54" s="106">
        <v>-16788246972</v>
      </c>
    </row>
    <row r="55" spans="1:10" ht="18.75">
      <c r="A55" s="32" t="s">
        <v>216</v>
      </c>
      <c r="B55" s="106">
        <v>0</v>
      </c>
      <c r="C55" s="106">
        <v>0</v>
      </c>
      <c r="D55" s="106">
        <v>0</v>
      </c>
      <c r="E55" s="106">
        <v>0</v>
      </c>
      <c r="F55" s="106"/>
      <c r="G55" s="106">
        <v>60365</v>
      </c>
      <c r="H55" s="106">
        <v>33161923686</v>
      </c>
      <c r="I55" s="106">
        <v>-31572564590</v>
      </c>
      <c r="J55" s="106">
        <v>1589359096</v>
      </c>
    </row>
    <row r="56" spans="1:10" ht="18.75">
      <c r="A56" s="32" t="s">
        <v>191</v>
      </c>
      <c r="B56" s="106">
        <v>0</v>
      </c>
      <c r="C56" s="106">
        <v>0</v>
      </c>
      <c r="D56" s="106">
        <v>0</v>
      </c>
      <c r="E56" s="106">
        <v>0</v>
      </c>
      <c r="F56" s="106"/>
      <c r="G56" s="106">
        <v>300000</v>
      </c>
      <c r="H56" s="106">
        <v>53971151920</v>
      </c>
      <c r="I56" s="106">
        <v>-55785763254</v>
      </c>
      <c r="J56" s="106">
        <v>-1814611334</v>
      </c>
    </row>
    <row r="57" spans="1:10" ht="18.75">
      <c r="A57" s="32" t="s">
        <v>145</v>
      </c>
      <c r="B57" s="106">
        <v>0</v>
      </c>
      <c r="C57" s="106">
        <v>0</v>
      </c>
      <c r="D57" s="106">
        <v>0</v>
      </c>
      <c r="E57" s="106">
        <v>0</v>
      </c>
      <c r="F57" s="106"/>
      <c r="G57" s="106">
        <v>350000</v>
      </c>
      <c r="H57" s="106">
        <v>18992172941</v>
      </c>
      <c r="I57" s="106">
        <v>-19129302604</v>
      </c>
      <c r="J57" s="106">
        <v>-137129663</v>
      </c>
    </row>
    <row r="58" spans="1:10" ht="18.75">
      <c r="A58" s="32" t="s">
        <v>224</v>
      </c>
      <c r="B58" s="106">
        <v>0</v>
      </c>
      <c r="C58" s="106">
        <v>0</v>
      </c>
      <c r="D58" s="106">
        <v>0</v>
      </c>
      <c r="E58" s="106">
        <v>0</v>
      </c>
      <c r="F58" s="106"/>
      <c r="G58" s="106">
        <v>2744000</v>
      </c>
      <c r="H58" s="106">
        <v>3694479464</v>
      </c>
      <c r="I58" s="106">
        <v>-1512419336</v>
      </c>
      <c r="J58" s="106">
        <v>2182060128</v>
      </c>
    </row>
    <row r="59" spans="1:10" ht="18.75">
      <c r="A59" s="32" t="s">
        <v>225</v>
      </c>
      <c r="B59" s="106">
        <v>0</v>
      </c>
      <c r="C59" s="106">
        <v>0</v>
      </c>
      <c r="D59" s="106">
        <v>0</v>
      </c>
      <c r="E59" s="106">
        <v>0</v>
      </c>
      <c r="F59" s="106"/>
      <c r="G59" s="106">
        <v>1000000</v>
      </c>
      <c r="H59" s="106">
        <v>1613250501</v>
      </c>
      <c r="I59" s="106">
        <v>-1691435417</v>
      </c>
      <c r="J59" s="106">
        <v>-78184916</v>
      </c>
    </row>
    <row r="60" spans="1:10" s="2" customFormat="1" ht="31.5" customHeight="1" thickBot="1">
      <c r="A60" s="118" t="s">
        <v>14</v>
      </c>
      <c r="B60" s="106"/>
      <c r="C60" s="107">
        <f>SUM(C7:C59)</f>
        <v>118157258712</v>
      </c>
      <c r="D60" s="107">
        <f>SUM(D7:D59)</f>
        <v>-127509541818</v>
      </c>
      <c r="E60" s="107">
        <f>SUM(E7:E59)</f>
        <v>-9352283106</v>
      </c>
      <c r="F60" s="106" t="e">
        <f>SUBTOTAL(9,#REF!)</f>
        <v>#REF!</v>
      </c>
      <c r="G60" s="106"/>
      <c r="H60" s="107">
        <f>SUM(H7:H59)</f>
        <v>2138508727743</v>
      </c>
      <c r="I60" s="107">
        <f>SUM(I7:I59)</f>
        <v>-2156797750313</v>
      </c>
      <c r="J60" s="107">
        <f>SUM(J7:J59)</f>
        <v>-18289022570</v>
      </c>
    </row>
    <row r="61" spans="1:10" ht="23.1" customHeight="1" thickTop="1">
      <c r="A61" s="10"/>
      <c r="B61" s="12"/>
      <c r="C61" s="12"/>
      <c r="D61" s="12"/>
      <c r="E61" s="12"/>
      <c r="F61" s="12"/>
      <c r="G61" s="11"/>
      <c r="H61" s="12"/>
      <c r="I61" s="12"/>
      <c r="J61" s="12"/>
    </row>
    <row r="63" spans="1:10">
      <c r="A63" s="172" t="s">
        <v>89</v>
      </c>
      <c r="B63" s="173"/>
      <c r="C63" s="173"/>
      <c r="D63" s="173"/>
      <c r="E63" s="173"/>
      <c r="F63" s="173"/>
      <c r="G63" s="173"/>
      <c r="H63" s="173"/>
      <c r="I63" s="173"/>
      <c r="J63" s="174"/>
    </row>
  </sheetData>
  <mergeCells count="8">
    <mergeCell ref="A1:J1"/>
    <mergeCell ref="A2:J2"/>
    <mergeCell ref="A3:J3"/>
    <mergeCell ref="A63:J63"/>
    <mergeCell ref="B5:E5"/>
    <mergeCell ref="G5:J5"/>
    <mergeCell ref="A4:E4"/>
    <mergeCell ref="G4:J4"/>
  </mergeCells>
  <pageMargins left="0.7" right="0.7" top="0.75" bottom="0.75" header="0.3" footer="0.3"/>
  <pageSetup paperSize="9" scale="41" orientation="landscape" horizontalDpi="4294967295" verticalDpi="4294967295" r:id="rId1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39"/>
  <sheetViews>
    <sheetView rightToLeft="1" view="pageBreakPreview" topLeftCell="A31" zoomScale="110" zoomScaleNormal="100" zoomScaleSheetLayoutView="110" workbookViewId="0">
      <selection activeCell="E46" sqref="E46"/>
    </sheetView>
  </sheetViews>
  <sheetFormatPr defaultColWidth="9" defaultRowHeight="18"/>
  <cols>
    <col min="1" max="1" width="26.25" style="24" customWidth="1"/>
    <col min="2" max="2" width="13" style="24" customWidth="1"/>
    <col min="3" max="3" width="15.75" style="24" customWidth="1"/>
    <col min="4" max="4" width="16.25" style="24" customWidth="1"/>
    <col min="5" max="5" width="24.125" style="24" customWidth="1"/>
    <col min="6" max="6" width="13" style="24" customWidth="1"/>
    <col min="7" max="7" width="15.75" style="24" customWidth="1"/>
    <col min="8" max="8" width="16.25" style="24" customWidth="1"/>
    <col min="9" max="9" width="21.375" style="24" customWidth="1"/>
    <col min="10" max="10" width="9" style="25" customWidth="1"/>
    <col min="11" max="16384" width="9" style="25"/>
  </cols>
  <sheetData>
    <row r="1" spans="1:10" s="71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47"/>
    </row>
    <row r="2" spans="1:10" s="71" customFormat="1" ht="21">
      <c r="A2" s="147" t="s">
        <v>61</v>
      </c>
      <c r="B2" s="147"/>
      <c r="C2" s="147"/>
      <c r="D2" s="147"/>
      <c r="E2" s="147"/>
      <c r="F2" s="147"/>
      <c r="G2" s="147"/>
      <c r="H2" s="147"/>
      <c r="I2" s="147"/>
    </row>
    <row r="3" spans="1:10" s="71" customFormat="1" ht="21">
      <c r="A3" s="147" t="str">
        <f>'صفحه نخست'!N15</f>
        <v>برای ماه منتهی به 1404/06/31</v>
      </c>
      <c r="B3" s="147"/>
      <c r="C3" s="147"/>
      <c r="D3" s="147"/>
      <c r="E3" s="147"/>
      <c r="F3" s="147"/>
      <c r="G3" s="147"/>
      <c r="H3" s="147"/>
      <c r="I3" s="147"/>
    </row>
    <row r="4" spans="1:10" s="71" customFormat="1" ht="21">
      <c r="A4" s="155" t="s">
        <v>90</v>
      </c>
      <c r="B4" s="155"/>
      <c r="C4" s="155"/>
      <c r="D4" s="155"/>
      <c r="E4" s="73"/>
      <c r="F4" s="73"/>
      <c r="G4" s="73"/>
      <c r="H4" s="73"/>
      <c r="I4" s="73"/>
    </row>
    <row r="5" spans="1:10" ht="16.5" customHeight="1" thickBot="1">
      <c r="B5" s="170" t="str">
        <f>'صفحه نخست'!N17</f>
        <v>از 1404/05/31 تا  1404/06/31</v>
      </c>
      <c r="C5" s="170"/>
      <c r="D5" s="170"/>
      <c r="E5" s="170"/>
      <c r="F5" s="170" t="str">
        <f>'صفحه نخست'!N19</f>
        <v>از ابتدای سال مالی تا 1404/06/31</v>
      </c>
      <c r="G5" s="170"/>
      <c r="H5" s="170"/>
      <c r="I5" s="170"/>
    </row>
    <row r="6" spans="1:10" ht="53.25" customHeight="1" thickBot="1">
      <c r="A6" s="26" t="s">
        <v>63</v>
      </c>
      <c r="B6" s="26" t="s">
        <v>5</v>
      </c>
      <c r="C6" s="26" t="s">
        <v>7</v>
      </c>
      <c r="D6" s="26" t="s">
        <v>87</v>
      </c>
      <c r="E6" s="26" t="s">
        <v>91</v>
      </c>
      <c r="F6" s="26" t="s">
        <v>5</v>
      </c>
      <c r="G6" s="26" t="s">
        <v>7</v>
      </c>
      <c r="H6" s="26" t="s">
        <v>87</v>
      </c>
      <c r="I6" s="26" t="s">
        <v>91</v>
      </c>
    </row>
    <row r="7" spans="1:10" ht="24" customHeight="1">
      <c r="A7" s="31" t="s">
        <v>163</v>
      </c>
      <c r="B7" s="106">
        <v>2219753</v>
      </c>
      <c r="C7" s="106">
        <v>24470589263</v>
      </c>
      <c r="D7" s="106">
        <v>-24596381106</v>
      </c>
      <c r="E7" s="106">
        <v>-125791843</v>
      </c>
      <c r="F7" s="106">
        <v>2219753</v>
      </c>
      <c r="G7" s="106">
        <v>24470589263</v>
      </c>
      <c r="H7" s="106">
        <v>-39412590947</v>
      </c>
      <c r="I7" s="106">
        <v>-14942001684</v>
      </c>
    </row>
    <row r="8" spans="1:10" ht="24" customHeight="1">
      <c r="A8" s="31" t="s">
        <v>194</v>
      </c>
      <c r="B8" s="106">
        <v>1696072</v>
      </c>
      <c r="C8" s="106">
        <v>3323067316</v>
      </c>
      <c r="D8" s="106">
        <v>-3523698981</v>
      </c>
      <c r="E8" s="106">
        <v>-200631665</v>
      </c>
      <c r="F8" s="106">
        <v>1696072</v>
      </c>
      <c r="G8" s="106">
        <v>3323067316</v>
      </c>
      <c r="H8" s="106">
        <v>-5338687091</v>
      </c>
      <c r="I8" s="106">
        <v>-2015619775</v>
      </c>
    </row>
    <row r="9" spans="1:10" ht="24" customHeight="1">
      <c r="A9" s="31" t="s">
        <v>234</v>
      </c>
      <c r="B9" s="106">
        <v>1957376</v>
      </c>
      <c r="C9" s="106">
        <v>16519244417</v>
      </c>
      <c r="D9" s="106">
        <v>-16596364680</v>
      </c>
      <c r="E9" s="106">
        <v>-77120263</v>
      </c>
      <c r="F9" s="106">
        <v>1957376</v>
      </c>
      <c r="G9" s="106">
        <v>16519244417</v>
      </c>
      <c r="H9" s="106">
        <v>-16596364680</v>
      </c>
      <c r="I9" s="106">
        <v>-77120263</v>
      </c>
    </row>
    <row r="10" spans="1:10" ht="24" customHeight="1">
      <c r="A10" s="31" t="s">
        <v>166</v>
      </c>
      <c r="B10" s="106">
        <v>10000</v>
      </c>
      <c r="C10" s="106">
        <v>34553182</v>
      </c>
      <c r="D10" s="106">
        <v>-35512921</v>
      </c>
      <c r="E10" s="106">
        <v>-959739</v>
      </c>
      <c r="F10" s="106">
        <v>10000</v>
      </c>
      <c r="G10" s="106">
        <v>34553182</v>
      </c>
      <c r="H10" s="106">
        <v>-35512921</v>
      </c>
      <c r="I10" s="106">
        <v>-959739</v>
      </c>
    </row>
    <row r="11" spans="1:10" ht="24" customHeight="1">
      <c r="A11" s="31" t="s">
        <v>167</v>
      </c>
      <c r="B11" s="106">
        <v>0</v>
      </c>
      <c r="C11" s="106">
        <v>0</v>
      </c>
      <c r="D11" s="106">
        <v>39092772</v>
      </c>
      <c r="E11" s="106">
        <v>39092772</v>
      </c>
      <c r="F11" s="106">
        <v>0</v>
      </c>
      <c r="G11" s="106">
        <v>0</v>
      </c>
      <c r="H11" s="106">
        <v>0</v>
      </c>
      <c r="I11" s="106">
        <v>0</v>
      </c>
    </row>
    <row r="12" spans="1:10" ht="24" customHeight="1">
      <c r="A12" s="31" t="s">
        <v>235</v>
      </c>
      <c r="B12" s="106">
        <v>12956</v>
      </c>
      <c r="C12" s="106">
        <v>284623956</v>
      </c>
      <c r="D12" s="106">
        <v>-286852667</v>
      </c>
      <c r="E12" s="106">
        <v>-2228711</v>
      </c>
      <c r="F12" s="106">
        <v>12956</v>
      </c>
      <c r="G12" s="106">
        <v>284623956</v>
      </c>
      <c r="H12" s="106">
        <v>-286852667</v>
      </c>
      <c r="I12" s="106">
        <v>-2228711</v>
      </c>
    </row>
    <row r="13" spans="1:10" ht="24" customHeight="1">
      <c r="A13" s="31" t="s">
        <v>170</v>
      </c>
      <c r="B13" s="106">
        <v>6000000</v>
      </c>
      <c r="C13" s="106">
        <v>2397648600</v>
      </c>
      <c r="D13" s="106">
        <v>-2278362600</v>
      </c>
      <c r="E13" s="106">
        <v>119286000</v>
      </c>
      <c r="F13" s="106">
        <v>6000000</v>
      </c>
      <c r="G13" s="106">
        <v>2397648600</v>
      </c>
      <c r="H13" s="106">
        <v>-3991749010</v>
      </c>
      <c r="I13" s="106">
        <v>-1594100410</v>
      </c>
    </row>
    <row r="14" spans="1:10" ht="24" customHeight="1">
      <c r="A14" s="31" t="s">
        <v>171</v>
      </c>
      <c r="B14" s="106">
        <v>3900934</v>
      </c>
      <c r="C14" s="106">
        <v>18442452697</v>
      </c>
      <c r="D14" s="106">
        <v>-15631103203</v>
      </c>
      <c r="E14" s="106">
        <v>2811349494</v>
      </c>
      <c r="F14" s="106">
        <v>3900934</v>
      </c>
      <c r="G14" s="106">
        <v>18442452697</v>
      </c>
      <c r="H14" s="106">
        <v>-22033517783</v>
      </c>
      <c r="I14" s="106">
        <v>-3591065086</v>
      </c>
    </row>
    <row r="15" spans="1:10" ht="24" customHeight="1">
      <c r="A15" s="31" t="s">
        <v>172</v>
      </c>
      <c r="B15" s="106">
        <v>6712718</v>
      </c>
      <c r="C15" s="106">
        <v>23768432844</v>
      </c>
      <c r="D15" s="106">
        <v>-19398693709</v>
      </c>
      <c r="E15" s="106">
        <v>4369739135</v>
      </c>
      <c r="F15" s="106">
        <v>6712718</v>
      </c>
      <c r="G15" s="106">
        <v>23768432844</v>
      </c>
      <c r="H15" s="106">
        <v>-24095600584</v>
      </c>
      <c r="I15" s="106">
        <v>-327167740</v>
      </c>
    </row>
    <row r="16" spans="1:10" ht="24" customHeight="1">
      <c r="A16" s="31" t="s">
        <v>174</v>
      </c>
      <c r="B16" s="106">
        <v>0</v>
      </c>
      <c r="C16" s="106">
        <v>0</v>
      </c>
      <c r="D16" s="106">
        <v>892114825</v>
      </c>
      <c r="E16" s="106">
        <v>892114825</v>
      </c>
      <c r="F16" s="106">
        <v>0</v>
      </c>
      <c r="G16" s="106">
        <v>0</v>
      </c>
      <c r="H16" s="106">
        <v>0</v>
      </c>
      <c r="I16" s="106">
        <v>0</v>
      </c>
    </row>
    <row r="17" spans="1:9" ht="24" customHeight="1">
      <c r="A17" s="31" t="s">
        <v>176</v>
      </c>
      <c r="B17" s="106">
        <v>8433213</v>
      </c>
      <c r="C17" s="106">
        <v>37950001182</v>
      </c>
      <c r="D17" s="106">
        <v>-38298504087</v>
      </c>
      <c r="E17" s="106">
        <v>-348502905</v>
      </c>
      <c r="F17" s="106">
        <v>8433213</v>
      </c>
      <c r="G17" s="106">
        <v>37950001182</v>
      </c>
      <c r="H17" s="106">
        <v>-38298504087</v>
      </c>
      <c r="I17" s="106">
        <v>-348502905</v>
      </c>
    </row>
    <row r="18" spans="1:9" ht="24" customHeight="1">
      <c r="A18" s="31" t="s">
        <v>136</v>
      </c>
      <c r="B18" s="106">
        <v>9438449</v>
      </c>
      <c r="C18" s="106">
        <v>25435388812</v>
      </c>
      <c r="D18" s="106">
        <v>-25302264151</v>
      </c>
      <c r="E18" s="106">
        <v>133124661</v>
      </c>
      <c r="F18" s="106">
        <v>9438449</v>
      </c>
      <c r="G18" s="106">
        <v>25435388812</v>
      </c>
      <c r="H18" s="106">
        <v>-27915230928</v>
      </c>
      <c r="I18" s="106">
        <v>-2479842116</v>
      </c>
    </row>
    <row r="19" spans="1:9" ht="24" customHeight="1">
      <c r="A19" s="31" t="s">
        <v>177</v>
      </c>
      <c r="B19" s="106">
        <v>4000000</v>
      </c>
      <c r="C19" s="106">
        <v>26004348000</v>
      </c>
      <c r="D19" s="106">
        <v>-20676240000</v>
      </c>
      <c r="E19" s="106">
        <v>5328108000</v>
      </c>
      <c r="F19" s="106">
        <v>4000000</v>
      </c>
      <c r="G19" s="106">
        <v>26004348000</v>
      </c>
      <c r="H19" s="106">
        <v>-29517352472</v>
      </c>
      <c r="I19" s="106">
        <v>-3513004472</v>
      </c>
    </row>
    <row r="20" spans="1:9" ht="24" customHeight="1">
      <c r="A20" s="31" t="s">
        <v>178</v>
      </c>
      <c r="B20" s="106">
        <v>1874139</v>
      </c>
      <c r="C20" s="106">
        <v>28168376643</v>
      </c>
      <c r="D20" s="106">
        <v>-28034596859</v>
      </c>
      <c r="E20" s="106">
        <v>133779784</v>
      </c>
      <c r="F20" s="106">
        <v>1874139</v>
      </c>
      <c r="G20" s="106">
        <v>28168376643</v>
      </c>
      <c r="H20" s="106">
        <v>-33879784737</v>
      </c>
      <c r="I20" s="106">
        <v>-5711408094</v>
      </c>
    </row>
    <row r="21" spans="1:9" ht="24" customHeight="1">
      <c r="A21" s="95" t="s">
        <v>180</v>
      </c>
      <c r="B21" s="106">
        <v>0</v>
      </c>
      <c r="C21" s="106">
        <v>0</v>
      </c>
      <c r="D21" s="106">
        <v>9261135108</v>
      </c>
      <c r="E21" s="106">
        <v>9261135108</v>
      </c>
      <c r="F21" s="106">
        <v>0</v>
      </c>
      <c r="G21" s="106">
        <v>0</v>
      </c>
      <c r="H21" s="106">
        <v>0</v>
      </c>
      <c r="I21" s="106">
        <v>0</v>
      </c>
    </row>
    <row r="22" spans="1:9" ht="24" customHeight="1">
      <c r="A22" s="95" t="s">
        <v>197</v>
      </c>
      <c r="B22" s="106">
        <v>8585000</v>
      </c>
      <c r="C22" s="106">
        <v>23724295516</v>
      </c>
      <c r="D22" s="106">
        <v>-22077249103</v>
      </c>
      <c r="E22" s="106">
        <v>1647046413</v>
      </c>
      <c r="F22" s="106">
        <v>8585000</v>
      </c>
      <c r="G22" s="106">
        <v>23724295516</v>
      </c>
      <c r="H22" s="106">
        <v>-32487377834</v>
      </c>
      <c r="I22" s="106">
        <v>-8763082318</v>
      </c>
    </row>
    <row r="23" spans="1:9" ht="24" customHeight="1">
      <c r="A23" s="95" t="s">
        <v>188</v>
      </c>
      <c r="B23" s="106">
        <v>2800000</v>
      </c>
      <c r="C23" s="106">
        <v>3415158181</v>
      </c>
      <c r="D23" s="106">
        <v>-3214757700</v>
      </c>
      <c r="E23" s="106">
        <v>200400481</v>
      </c>
      <c r="F23" s="106">
        <v>2800000</v>
      </c>
      <c r="G23" s="106">
        <v>3415158181</v>
      </c>
      <c r="H23" s="106">
        <v>-5809786436</v>
      </c>
      <c r="I23" s="106">
        <v>-2394628255</v>
      </c>
    </row>
    <row r="24" spans="1:9" ht="24" customHeight="1">
      <c r="A24" s="95" t="s">
        <v>236</v>
      </c>
      <c r="B24" s="106">
        <v>6200000</v>
      </c>
      <c r="C24" s="106">
        <v>57440185200</v>
      </c>
      <c r="D24" s="106">
        <v>-58892601442</v>
      </c>
      <c r="E24" s="106">
        <v>-1452416242</v>
      </c>
      <c r="F24" s="106">
        <v>6200000</v>
      </c>
      <c r="G24" s="106">
        <v>57440185200</v>
      </c>
      <c r="H24" s="106">
        <v>-58892601442</v>
      </c>
      <c r="I24" s="106">
        <v>-1452416242</v>
      </c>
    </row>
    <row r="25" spans="1:9" ht="24" customHeight="1">
      <c r="A25" s="95" t="s">
        <v>205</v>
      </c>
      <c r="B25" s="106">
        <v>13800000</v>
      </c>
      <c r="C25" s="106">
        <v>32662296091</v>
      </c>
      <c r="D25" s="106">
        <v>-32840628661</v>
      </c>
      <c r="E25" s="106">
        <v>-178332570</v>
      </c>
      <c r="F25" s="106">
        <v>13800000</v>
      </c>
      <c r="G25" s="106">
        <v>32662296091</v>
      </c>
      <c r="H25" s="106">
        <v>-37293832078</v>
      </c>
      <c r="I25" s="106">
        <v>-4631535987</v>
      </c>
    </row>
    <row r="26" spans="1:9" ht="24" customHeight="1">
      <c r="A26" s="95" t="s">
        <v>237</v>
      </c>
      <c r="B26" s="106">
        <v>93465</v>
      </c>
      <c r="C26" s="106">
        <v>2328296619</v>
      </c>
      <c r="D26" s="106">
        <v>-2308327463</v>
      </c>
      <c r="E26" s="106">
        <v>19969156</v>
      </c>
      <c r="F26" s="106">
        <v>93465</v>
      </c>
      <c r="G26" s="106">
        <v>2328296619</v>
      </c>
      <c r="H26" s="106">
        <v>-2308327463</v>
      </c>
      <c r="I26" s="106">
        <v>19969156</v>
      </c>
    </row>
    <row r="27" spans="1:9" ht="24" customHeight="1">
      <c r="A27" s="95" t="s">
        <v>142</v>
      </c>
      <c r="B27" s="106">
        <v>100000</v>
      </c>
      <c r="C27" s="106">
        <v>116204446</v>
      </c>
      <c r="D27" s="106">
        <v>422114974</v>
      </c>
      <c r="E27" s="106">
        <v>538319420</v>
      </c>
      <c r="F27" s="106">
        <v>100000</v>
      </c>
      <c r="G27" s="106">
        <v>116204446</v>
      </c>
      <c r="H27" s="106">
        <v>-112112462</v>
      </c>
      <c r="I27" s="106">
        <v>4091984</v>
      </c>
    </row>
    <row r="28" spans="1:9" ht="24" customHeight="1">
      <c r="A28" s="95" t="s">
        <v>190</v>
      </c>
      <c r="B28" s="106">
        <v>6422545</v>
      </c>
      <c r="C28" s="106">
        <v>14396666086</v>
      </c>
      <c r="D28" s="106">
        <v>-10063492640</v>
      </c>
      <c r="E28" s="106">
        <v>4333173446</v>
      </c>
      <c r="F28" s="106">
        <v>6422545</v>
      </c>
      <c r="G28" s="106">
        <v>14396666086</v>
      </c>
      <c r="H28" s="106">
        <v>-15326119514</v>
      </c>
      <c r="I28" s="106">
        <v>-929453428</v>
      </c>
    </row>
    <row r="29" spans="1:9" ht="24" customHeight="1">
      <c r="A29" s="95" t="s">
        <v>198</v>
      </c>
      <c r="B29" s="106">
        <v>5000000</v>
      </c>
      <c r="C29" s="106">
        <v>21759754500</v>
      </c>
      <c r="D29" s="106">
        <v>-21650409000</v>
      </c>
      <c r="E29" s="106">
        <v>109345500</v>
      </c>
      <c r="F29" s="106">
        <v>5000000</v>
      </c>
      <c r="G29" s="106">
        <v>21759754500</v>
      </c>
      <c r="H29" s="106">
        <v>-30773126522</v>
      </c>
      <c r="I29" s="106">
        <v>-9013372022</v>
      </c>
    </row>
    <row r="30" spans="1:9" ht="24" customHeight="1">
      <c r="A30" s="95" t="s">
        <v>199</v>
      </c>
      <c r="B30" s="106">
        <v>100000</v>
      </c>
      <c r="C30" s="106">
        <v>2862864000</v>
      </c>
      <c r="D30" s="106">
        <v>-3146168250</v>
      </c>
      <c r="E30" s="106">
        <v>-283304250</v>
      </c>
      <c r="F30" s="106">
        <v>100000</v>
      </c>
      <c r="G30" s="106">
        <v>2862864000</v>
      </c>
      <c r="H30" s="106">
        <v>-2702451600</v>
      </c>
      <c r="I30" s="106">
        <v>160412400</v>
      </c>
    </row>
    <row r="31" spans="1:9" ht="24" customHeight="1">
      <c r="A31" s="95" t="s">
        <v>206</v>
      </c>
      <c r="B31" s="106">
        <v>15000</v>
      </c>
      <c r="C31" s="106">
        <v>14322403595</v>
      </c>
      <c r="D31" s="106">
        <v>-13925125615</v>
      </c>
      <c r="E31" s="106">
        <v>397277980</v>
      </c>
      <c r="F31" s="106">
        <v>15000</v>
      </c>
      <c r="G31" s="106">
        <v>14322403595</v>
      </c>
      <c r="H31" s="106">
        <v>-13449787330</v>
      </c>
      <c r="I31" s="106">
        <v>872616265</v>
      </c>
    </row>
    <row r="32" spans="1:9" ht="24" customHeight="1">
      <c r="A32" s="95" t="s">
        <v>207</v>
      </c>
      <c r="B32" s="106">
        <v>2042</v>
      </c>
      <c r="C32" s="106">
        <v>1409745438</v>
      </c>
      <c r="D32" s="106">
        <v>-1377079361</v>
      </c>
      <c r="E32" s="106">
        <v>32666077</v>
      </c>
      <c r="F32" s="106">
        <v>2042</v>
      </c>
      <c r="G32" s="106">
        <v>1409745438</v>
      </c>
      <c r="H32" s="106">
        <v>-1327540572</v>
      </c>
      <c r="I32" s="106">
        <v>82204866</v>
      </c>
    </row>
    <row r="33" spans="1:9" ht="24" customHeight="1">
      <c r="A33" s="95" t="s">
        <v>208</v>
      </c>
      <c r="B33" s="106">
        <v>20000</v>
      </c>
      <c r="C33" s="106">
        <v>18876378037</v>
      </c>
      <c r="D33" s="106">
        <v>-18426659563</v>
      </c>
      <c r="E33" s="106">
        <v>449718474</v>
      </c>
      <c r="F33" s="106">
        <v>20000</v>
      </c>
      <c r="G33" s="106">
        <v>18876378037</v>
      </c>
      <c r="H33" s="106">
        <v>-17701207760</v>
      </c>
      <c r="I33" s="106">
        <v>1175170277</v>
      </c>
    </row>
    <row r="34" spans="1:9" ht="24" customHeight="1">
      <c r="A34" s="95" t="s">
        <v>223</v>
      </c>
      <c r="B34" s="106">
        <v>150000</v>
      </c>
      <c r="C34" s="106">
        <v>109180207500</v>
      </c>
      <c r="D34" s="106">
        <v>-106407210198</v>
      </c>
      <c r="E34" s="106">
        <v>2772997302</v>
      </c>
      <c r="F34" s="106">
        <v>150000</v>
      </c>
      <c r="G34" s="106">
        <v>109180207500</v>
      </c>
      <c r="H34" s="106">
        <v>-106063104520</v>
      </c>
      <c r="I34" s="106">
        <v>3117102980</v>
      </c>
    </row>
    <row r="35" spans="1:9" ht="24" customHeight="1" thickBot="1">
      <c r="A35" s="112" t="s">
        <v>14</v>
      </c>
      <c r="B35" s="106"/>
      <c r="C35" s="107">
        <f>SUBTOTAL(9,C7:C34)</f>
        <v>509293182121</v>
      </c>
      <c r="D35" s="107">
        <f>SUBTOTAL(9,D7:D34)</f>
        <v>-478373826281</v>
      </c>
      <c r="E35" s="107">
        <f>SUBTOTAL(9,E7:E34)</f>
        <v>30919355840</v>
      </c>
      <c r="F35" s="106"/>
      <c r="G35" s="107">
        <f>SUM(G7:G34)</f>
        <v>509293182121</v>
      </c>
      <c r="H35" s="107">
        <f>SUM(H7:H34)</f>
        <v>-565649123440</v>
      </c>
      <c r="I35" s="107">
        <f>SUM(I7:I34)</f>
        <v>-56355941319</v>
      </c>
    </row>
    <row r="36" spans="1:9" ht="23.1" customHeight="1" thickTop="1">
      <c r="A36" s="13" t="s">
        <v>15</v>
      </c>
      <c r="B36" s="43"/>
      <c r="C36" s="42"/>
      <c r="D36" s="42"/>
      <c r="E36" s="42"/>
      <c r="F36" s="43"/>
      <c r="G36" s="42"/>
      <c r="H36" s="42"/>
      <c r="I36" s="42"/>
    </row>
    <row r="37" spans="1:9">
      <c r="A37" s="32"/>
      <c r="B37" s="32"/>
      <c r="C37" s="32"/>
      <c r="D37" s="32"/>
      <c r="E37" s="32"/>
      <c r="F37" s="32"/>
      <c r="G37" s="32"/>
      <c r="H37" s="32"/>
      <c r="I37" s="32"/>
    </row>
    <row r="38" spans="1:9">
      <c r="A38" s="32"/>
      <c r="B38" s="32"/>
      <c r="C38" s="32"/>
      <c r="D38" s="32"/>
      <c r="E38" s="32"/>
      <c r="F38" s="32"/>
      <c r="G38" s="32"/>
      <c r="H38" s="32"/>
      <c r="I38" s="32"/>
    </row>
    <row r="39" spans="1:9">
      <c r="A39" s="175" t="s">
        <v>89</v>
      </c>
      <c r="B39" s="175"/>
      <c r="C39" s="175"/>
      <c r="D39" s="175"/>
      <c r="E39" s="175"/>
      <c r="F39" s="175"/>
      <c r="G39" s="175"/>
      <c r="H39" s="175"/>
      <c r="I39" s="175"/>
    </row>
  </sheetData>
  <mergeCells count="7">
    <mergeCell ref="A39:I39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scale="52" orientation="landscape" horizontalDpi="4294967295" verticalDpi="4294967295" r:id="rId1"/>
  <headerFooter differentOddEven="1"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I15"/>
  <sheetViews>
    <sheetView rightToLeft="1" view="pageBreakPreview" zoomScale="106" zoomScaleNormal="100" zoomScaleSheetLayoutView="106" workbookViewId="0">
      <selection activeCell="G23" sqref="G23"/>
    </sheetView>
  </sheetViews>
  <sheetFormatPr defaultColWidth="9" defaultRowHeight="18"/>
  <cols>
    <col min="1" max="1" width="30.375" style="24" bestFit="1" customWidth="1"/>
    <col min="2" max="9" width="13" style="24" customWidth="1"/>
    <col min="10" max="10" width="9" style="25" customWidth="1"/>
    <col min="11" max="16384" width="9" style="25"/>
  </cols>
  <sheetData>
    <row r="1" spans="1:9" s="71" customFormat="1" ht="19.5">
      <c r="A1" s="141" t="s">
        <v>144</v>
      </c>
      <c r="B1" s="141"/>
      <c r="C1" s="141"/>
      <c r="D1" s="141"/>
      <c r="E1" s="141"/>
      <c r="F1" s="141"/>
      <c r="G1" s="141"/>
      <c r="H1" s="141"/>
      <c r="I1" s="141"/>
    </row>
    <row r="2" spans="1:9" s="71" customFormat="1" ht="19.5">
      <c r="A2" s="141" t="s">
        <v>61</v>
      </c>
      <c r="B2" s="141"/>
      <c r="C2" s="141"/>
      <c r="D2" s="141"/>
      <c r="E2" s="141"/>
      <c r="F2" s="141"/>
      <c r="G2" s="141"/>
      <c r="H2" s="141"/>
      <c r="I2" s="141"/>
    </row>
    <row r="3" spans="1:9" s="71" customFormat="1" ht="19.5">
      <c r="A3" s="141" t="str">
        <f>'صفحه نخست'!N15</f>
        <v>برای ماه منتهی به 1404/06/31</v>
      </c>
      <c r="B3" s="141"/>
      <c r="C3" s="141"/>
      <c r="D3" s="141"/>
      <c r="E3" s="141"/>
      <c r="F3" s="141"/>
      <c r="G3" s="141"/>
      <c r="H3" s="141"/>
      <c r="I3" s="141"/>
    </row>
    <row r="4" spans="1:9" s="71" customFormat="1" ht="19.5">
      <c r="A4" s="145" t="s">
        <v>92</v>
      </c>
      <c r="B4" s="145"/>
      <c r="C4" s="145"/>
      <c r="D4" s="145"/>
      <c r="E4" s="145"/>
      <c r="F4" s="145"/>
      <c r="G4" s="145"/>
      <c r="H4" s="145"/>
      <c r="I4" s="145"/>
    </row>
    <row r="6" spans="1:9" ht="19.5" customHeight="1">
      <c r="A6" s="34"/>
      <c r="B6" s="171" t="str">
        <f>'صفحه نخست'!N17</f>
        <v>از 1404/05/31 تا  1404/06/31</v>
      </c>
      <c r="C6" s="171"/>
      <c r="D6" s="171"/>
      <c r="E6" s="171"/>
      <c r="F6" s="171" t="str">
        <f>'صفحه نخست'!N19</f>
        <v>از ابتدای سال مالی تا 1404/06/31</v>
      </c>
      <c r="G6" s="171"/>
      <c r="H6" s="171"/>
      <c r="I6" s="171"/>
    </row>
    <row r="7" spans="1:9" ht="20.25" customHeight="1">
      <c r="A7" s="180"/>
      <c r="B7" s="176" t="s">
        <v>93</v>
      </c>
      <c r="C7" s="176" t="s">
        <v>94</v>
      </c>
      <c r="D7" s="178" t="s">
        <v>95</v>
      </c>
      <c r="E7" s="178" t="s">
        <v>14</v>
      </c>
      <c r="F7" s="178" t="s">
        <v>93</v>
      </c>
      <c r="G7" s="178" t="s">
        <v>94</v>
      </c>
      <c r="H7" s="178" t="s">
        <v>95</v>
      </c>
      <c r="I7" s="178" t="s">
        <v>14</v>
      </c>
    </row>
    <row r="8" spans="1:9" ht="20.25" customHeight="1">
      <c r="A8" s="133"/>
      <c r="B8" s="177"/>
      <c r="C8" s="177"/>
      <c r="D8" s="179"/>
      <c r="E8" s="179"/>
      <c r="F8" s="179"/>
      <c r="G8" s="179"/>
      <c r="H8" s="179"/>
      <c r="I8" s="179"/>
    </row>
    <row r="9" spans="1:9">
      <c r="A9" s="133"/>
      <c r="B9" s="35" t="s">
        <v>96</v>
      </c>
      <c r="C9" s="35" t="s">
        <v>97</v>
      </c>
      <c r="D9" s="35" t="s">
        <v>98</v>
      </c>
      <c r="E9" s="171"/>
      <c r="F9" s="35" t="s">
        <v>98</v>
      </c>
      <c r="G9" s="35" t="s">
        <v>98</v>
      </c>
      <c r="H9" s="35" t="s">
        <v>98</v>
      </c>
      <c r="I9" s="171"/>
    </row>
    <row r="10" spans="1:9" ht="18.75">
      <c r="A10" s="119" t="s">
        <v>206</v>
      </c>
      <c r="B10" s="39">
        <v>0</v>
      </c>
      <c r="C10" s="106">
        <v>397277980</v>
      </c>
      <c r="D10" s="106">
        <v>0</v>
      </c>
      <c r="E10" s="106">
        <v>397277980</v>
      </c>
      <c r="F10" s="106">
        <v>0</v>
      </c>
      <c r="G10" s="106">
        <v>872616265</v>
      </c>
      <c r="H10" s="106">
        <v>0</v>
      </c>
      <c r="I10" s="106">
        <v>872616265</v>
      </c>
    </row>
    <row r="11" spans="1:9" ht="18.75">
      <c r="A11" s="119" t="s">
        <v>207</v>
      </c>
      <c r="B11" s="39">
        <v>0</v>
      </c>
      <c r="C11" s="106">
        <v>32666077</v>
      </c>
      <c r="D11" s="106">
        <v>0</v>
      </c>
      <c r="E11" s="106">
        <v>32666077</v>
      </c>
      <c r="F11" s="106">
        <v>0</v>
      </c>
      <c r="G11" s="106">
        <v>82204866</v>
      </c>
      <c r="H11" s="106">
        <v>0</v>
      </c>
      <c r="I11" s="106">
        <v>82204866</v>
      </c>
    </row>
    <row r="12" spans="1:9" ht="18.75">
      <c r="A12" s="119" t="s">
        <v>208</v>
      </c>
      <c r="B12" s="39">
        <v>0</v>
      </c>
      <c r="C12" s="106">
        <v>449718474</v>
      </c>
      <c r="D12" s="106">
        <v>0</v>
      </c>
      <c r="E12" s="106">
        <v>449718474</v>
      </c>
      <c r="F12" s="106">
        <v>0</v>
      </c>
      <c r="G12" s="106">
        <v>1175170277</v>
      </c>
      <c r="H12" s="106">
        <v>0</v>
      </c>
      <c r="I12" s="106">
        <v>1175170277</v>
      </c>
    </row>
    <row r="13" spans="1:9" ht="18.75">
      <c r="A13" s="119" t="s">
        <v>223</v>
      </c>
      <c r="B13" s="39">
        <v>0</v>
      </c>
      <c r="C13" s="106">
        <v>2772997302</v>
      </c>
      <c r="D13" s="106">
        <v>0</v>
      </c>
      <c r="E13" s="106">
        <v>2772997302</v>
      </c>
      <c r="F13" s="106">
        <v>0</v>
      </c>
      <c r="G13" s="106">
        <v>3117102980</v>
      </c>
      <c r="H13" s="106">
        <v>0</v>
      </c>
      <c r="I13" s="106">
        <v>3117102980</v>
      </c>
    </row>
    <row r="14" spans="1:9" ht="23.1" customHeight="1">
      <c r="A14" s="112" t="s">
        <v>14</v>
      </c>
      <c r="B14" s="12">
        <v>0</v>
      </c>
      <c r="C14" s="106">
        <f>SUM(C10:C13)</f>
        <v>3652659833</v>
      </c>
      <c r="D14" s="106">
        <v>0</v>
      </c>
      <c r="E14" s="106">
        <f>SUM(E10:E13)</f>
        <v>3652659833</v>
      </c>
      <c r="F14" s="106">
        <v>0</v>
      </c>
      <c r="G14" s="106">
        <f>SUM(G10:G13)</f>
        <v>5247094388</v>
      </c>
      <c r="H14" s="106"/>
      <c r="I14" s="106">
        <f>SUM(I10:I13)</f>
        <v>5247094388</v>
      </c>
    </row>
    <row r="15" spans="1:9" ht="23.1" customHeight="1">
      <c r="A15" s="40" t="s">
        <v>15</v>
      </c>
      <c r="B15" s="42"/>
      <c r="C15" s="42"/>
      <c r="D15" s="42"/>
      <c r="E15" s="42"/>
      <c r="F15" s="42"/>
      <c r="G15" s="42"/>
      <c r="H15" s="42"/>
      <c r="I15" s="42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scale="89" orientation="landscape" horizontalDpi="4294967295" verticalDpi="4294967295" r:id="rId1"/>
  <headerFooter differentOddEven="1" differentFirst="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L71"/>
  <sheetViews>
    <sheetView rightToLeft="1" view="pageBreakPreview" topLeftCell="A52" zoomScale="106" zoomScaleNormal="110" zoomScaleSheetLayoutView="106" workbookViewId="0">
      <selection activeCell="I74" sqref="I74"/>
    </sheetView>
  </sheetViews>
  <sheetFormatPr defaultColWidth="9" defaultRowHeight="18"/>
  <cols>
    <col min="1" max="1" width="31.875" style="24" bestFit="1" customWidth="1"/>
    <col min="2" max="2" width="13" style="24" customWidth="1"/>
    <col min="3" max="3" width="13.5" style="24" customWidth="1"/>
    <col min="4" max="4" width="14.375" style="24" bestFit="1" customWidth="1"/>
    <col min="5" max="5" width="15" style="24" customWidth="1"/>
    <col min="6" max="6" width="16.875" style="24" customWidth="1"/>
    <col min="7" max="7" width="0.25" style="24" customWidth="1"/>
    <col min="8" max="8" width="13" style="24" customWidth="1"/>
    <col min="9" max="9" width="15.125" style="24" customWidth="1"/>
    <col min="10" max="10" width="14.25" style="24" bestFit="1" customWidth="1"/>
    <col min="11" max="11" width="14.375" style="24" bestFit="1" customWidth="1"/>
    <col min="12" max="12" width="16.875" style="24" customWidth="1"/>
    <col min="13" max="13" width="9" style="24" customWidth="1"/>
    <col min="14" max="16384" width="9" style="24"/>
  </cols>
  <sheetData>
    <row r="1" spans="1:12" s="73" customFormat="1" ht="19.5">
      <c r="A1" s="141" t="s">
        <v>144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73" customFormat="1" ht="19.5">
      <c r="A2" s="141" t="s">
        <v>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73" customFormat="1" ht="19.5">
      <c r="A3" s="141" t="str">
        <f>'صفحه نخست'!N15</f>
        <v>برای ماه منتهی به 1404/06/31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5" spans="1:12" s="73" customFormat="1" ht="19.5">
      <c r="A5" s="145" t="s">
        <v>125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7" spans="1:12" ht="19.5" customHeight="1">
      <c r="A7" s="36"/>
      <c r="B7" s="171" t="str">
        <f>'صفحه نخست'!N17</f>
        <v>از 1404/05/31 تا  1404/06/31</v>
      </c>
      <c r="C7" s="171"/>
      <c r="D7" s="171"/>
      <c r="E7" s="171"/>
      <c r="F7" s="171"/>
      <c r="G7" s="39"/>
      <c r="H7" s="171" t="str">
        <f>'صفحه نخست'!N19</f>
        <v>از ابتدای سال مالی تا 1404/06/31</v>
      </c>
      <c r="I7" s="171"/>
      <c r="J7" s="171"/>
      <c r="K7" s="171"/>
      <c r="L7" s="171"/>
    </row>
    <row r="8" spans="1:12" ht="19.5" customHeight="1">
      <c r="A8" s="133" t="s">
        <v>99</v>
      </c>
      <c r="B8" s="178" t="s">
        <v>100</v>
      </c>
      <c r="C8" s="178" t="s">
        <v>94</v>
      </c>
      <c r="D8" s="178" t="s">
        <v>95</v>
      </c>
      <c r="E8" s="178" t="s">
        <v>14</v>
      </c>
      <c r="F8" s="178"/>
      <c r="G8" s="39"/>
      <c r="H8" s="178" t="s">
        <v>100</v>
      </c>
      <c r="I8" s="178" t="s">
        <v>94</v>
      </c>
      <c r="J8" s="178" t="s">
        <v>95</v>
      </c>
      <c r="K8" s="178" t="s">
        <v>14</v>
      </c>
      <c r="L8" s="178"/>
    </row>
    <row r="9" spans="1:12" ht="18.75" customHeight="1">
      <c r="A9" s="133"/>
      <c r="B9" s="179"/>
      <c r="C9" s="179"/>
      <c r="D9" s="179"/>
      <c r="E9" s="171"/>
      <c r="F9" s="171"/>
      <c r="G9" s="39"/>
      <c r="H9" s="179"/>
      <c r="I9" s="179"/>
      <c r="J9" s="179"/>
      <c r="K9" s="171"/>
      <c r="L9" s="171"/>
    </row>
    <row r="10" spans="1:12" s="32" customFormat="1" ht="28.5" customHeight="1" thickBot="1">
      <c r="A10" s="170"/>
      <c r="B10" s="35" t="s">
        <v>96</v>
      </c>
      <c r="C10" s="35" t="s">
        <v>98</v>
      </c>
      <c r="D10" s="35" t="s">
        <v>98</v>
      </c>
      <c r="E10" s="37" t="s">
        <v>55</v>
      </c>
      <c r="F10" s="37" t="s">
        <v>101</v>
      </c>
      <c r="G10" s="39"/>
      <c r="H10" s="35" t="s">
        <v>96</v>
      </c>
      <c r="I10" s="35" t="s">
        <v>98</v>
      </c>
      <c r="J10" s="35" t="s">
        <v>98</v>
      </c>
      <c r="K10" s="37" t="s">
        <v>55</v>
      </c>
      <c r="L10" s="37" t="s">
        <v>101</v>
      </c>
    </row>
    <row r="11" spans="1:12" s="32" customFormat="1" ht="28.5" customHeight="1">
      <c r="A11" s="32" t="s">
        <v>163</v>
      </c>
      <c r="B11" s="106">
        <v>54009213</v>
      </c>
      <c r="C11" s="106">
        <v>-125791843</v>
      </c>
      <c r="D11" s="106">
        <v>0</v>
      </c>
      <c r="E11" s="106">
        <v>-71782630</v>
      </c>
      <c r="F11" s="124">
        <f>E11/'صفحه نخست'!$P$13</f>
        <v>3.4599642305614873E-3</v>
      </c>
      <c r="G11" s="39"/>
      <c r="H11" s="106">
        <v>2742655367</v>
      </c>
      <c r="I11" s="106">
        <v>-14942001684</v>
      </c>
      <c r="J11" s="106">
        <v>2508482459</v>
      </c>
      <c r="K11" s="106">
        <v>-9690863858</v>
      </c>
      <c r="L11" s="127">
        <f>K11/'صفحه نخست'!$P$13</f>
        <v>0.46710523579201679</v>
      </c>
    </row>
    <row r="12" spans="1:12" s="32" customFormat="1" ht="28.5" customHeight="1">
      <c r="A12" s="32" t="s">
        <v>193</v>
      </c>
      <c r="B12" s="106">
        <v>0</v>
      </c>
      <c r="C12" s="106">
        <v>0</v>
      </c>
      <c r="D12" s="106">
        <v>0</v>
      </c>
      <c r="E12" s="106">
        <v>0</v>
      </c>
      <c r="F12" s="124">
        <f>E12/'صفحه نخست'!$P$13</f>
        <v>0</v>
      </c>
      <c r="G12" s="39"/>
      <c r="H12" s="106">
        <v>0</v>
      </c>
      <c r="I12" s="106">
        <v>0</v>
      </c>
      <c r="J12" s="106">
        <v>-3243404965</v>
      </c>
      <c r="K12" s="106">
        <v>-3243404965</v>
      </c>
      <c r="L12" s="127">
        <f>K12/'صفحه نخست'!$P$13</f>
        <v>0.15633399283539115</v>
      </c>
    </row>
    <row r="13" spans="1:12" s="32" customFormat="1" ht="28.5" customHeight="1">
      <c r="A13" s="32" t="s">
        <v>194</v>
      </c>
      <c r="B13" s="106">
        <v>8219989</v>
      </c>
      <c r="C13" s="106">
        <v>-200631665</v>
      </c>
      <c r="D13" s="106">
        <v>0</v>
      </c>
      <c r="E13" s="106">
        <v>-192411676</v>
      </c>
      <c r="F13" s="124">
        <f>E13/'صفحه نخست'!$P$13</f>
        <v>9.2743539279960385E-3</v>
      </c>
      <c r="G13" s="39"/>
      <c r="H13" s="106">
        <v>426155030</v>
      </c>
      <c r="I13" s="106">
        <v>-2015619775</v>
      </c>
      <c r="J13" s="106">
        <v>-3121880963</v>
      </c>
      <c r="K13" s="106">
        <v>-4711345708</v>
      </c>
      <c r="L13" s="127">
        <f>K13/'صفحه نخست'!$P$13</f>
        <v>0.22708958459016321</v>
      </c>
    </row>
    <row r="14" spans="1:12" s="32" customFormat="1" ht="28.5" customHeight="1">
      <c r="A14" s="32" t="s">
        <v>164</v>
      </c>
      <c r="B14" s="106">
        <v>0</v>
      </c>
      <c r="C14" s="106">
        <v>0</v>
      </c>
      <c r="D14" s="106">
        <v>0</v>
      </c>
      <c r="E14" s="106">
        <v>0</v>
      </c>
      <c r="F14" s="124">
        <f>E14/'صفحه نخست'!$P$13</f>
        <v>0</v>
      </c>
      <c r="G14" s="39"/>
      <c r="H14" s="106">
        <v>0</v>
      </c>
      <c r="I14" s="106">
        <v>0</v>
      </c>
      <c r="J14" s="106">
        <v>-5731058976</v>
      </c>
      <c r="K14" s="106">
        <v>-5731058976</v>
      </c>
      <c r="L14" s="127">
        <f>K14/'صفحه نخست'!$P$13</f>
        <v>0.27624035313554751</v>
      </c>
    </row>
    <row r="15" spans="1:12" s="32" customFormat="1" ht="28.5" customHeight="1">
      <c r="A15" s="32" t="s">
        <v>234</v>
      </c>
      <c r="B15" s="106">
        <v>0</v>
      </c>
      <c r="C15" s="106">
        <v>-77120263</v>
      </c>
      <c r="D15" s="106">
        <v>0</v>
      </c>
      <c r="E15" s="106">
        <v>-77120263</v>
      </c>
      <c r="F15" s="124">
        <f>E15/'صفحه نخست'!$P$13</f>
        <v>3.7172412243950178E-3</v>
      </c>
      <c r="G15" s="39"/>
      <c r="H15" s="106">
        <v>0</v>
      </c>
      <c r="I15" s="106">
        <v>-77120263</v>
      </c>
      <c r="J15" s="106">
        <v>0</v>
      </c>
      <c r="K15" s="106">
        <v>-77120263</v>
      </c>
      <c r="L15" s="127">
        <f>K15/'صفحه نخست'!$P$13</f>
        <v>3.7172412243950178E-3</v>
      </c>
    </row>
    <row r="16" spans="1:12" s="32" customFormat="1" ht="28.5" customHeight="1">
      <c r="A16" s="32" t="s">
        <v>165</v>
      </c>
      <c r="B16" s="106">
        <v>0</v>
      </c>
      <c r="C16" s="106">
        <v>0</v>
      </c>
      <c r="D16" s="106">
        <v>0</v>
      </c>
      <c r="E16" s="106">
        <v>0</v>
      </c>
      <c r="F16" s="124">
        <f>E16/'صفحه نخست'!$P$13</f>
        <v>0</v>
      </c>
      <c r="G16" s="39"/>
      <c r="H16" s="106">
        <v>0</v>
      </c>
      <c r="I16" s="106">
        <v>0</v>
      </c>
      <c r="J16" s="106">
        <v>-2129896716</v>
      </c>
      <c r="K16" s="106">
        <v>-2129896716</v>
      </c>
      <c r="L16" s="127">
        <f>K16/'صفحه نخست'!$P$13</f>
        <v>0.1026622520260177</v>
      </c>
    </row>
    <row r="17" spans="1:12" s="32" customFormat="1" ht="28.5" customHeight="1">
      <c r="A17" s="32" t="s">
        <v>166</v>
      </c>
      <c r="B17" s="106">
        <v>0</v>
      </c>
      <c r="C17" s="106">
        <v>-959739</v>
      </c>
      <c r="D17" s="106">
        <v>0</v>
      </c>
      <c r="E17" s="106">
        <v>-959739</v>
      </c>
      <c r="F17" s="124">
        <f>E17/'صفحه نخست'!$P$13</f>
        <v>4.6259974184212132E-5</v>
      </c>
      <c r="G17" s="39"/>
      <c r="H17" s="106">
        <v>0</v>
      </c>
      <c r="I17" s="106">
        <v>-959739</v>
      </c>
      <c r="J17" s="106">
        <v>2105665509</v>
      </c>
      <c r="K17" s="106">
        <v>2104705770</v>
      </c>
      <c r="L17" s="127">
        <f>K17/'صفحه نخست'!$P$13</f>
        <v>-0.10144803387750453</v>
      </c>
    </row>
    <row r="18" spans="1:12" s="32" customFormat="1" ht="28.5" customHeight="1">
      <c r="A18" s="32" t="s">
        <v>167</v>
      </c>
      <c r="B18" s="106">
        <v>0</v>
      </c>
      <c r="C18" s="106">
        <v>39092772</v>
      </c>
      <c r="D18" s="106">
        <v>-23888191</v>
      </c>
      <c r="E18" s="106">
        <v>15204581</v>
      </c>
      <c r="F18" s="124">
        <f>E18/'صفحه نخست'!$P$13</f>
        <v>-7.3286958698329685E-4</v>
      </c>
      <c r="G18" s="39"/>
      <c r="H18" s="106">
        <v>0</v>
      </c>
      <c r="I18" s="106">
        <v>0</v>
      </c>
      <c r="J18" s="106">
        <v>4209343519</v>
      </c>
      <c r="K18" s="106">
        <v>4209343519</v>
      </c>
      <c r="L18" s="127">
        <f>K18/'صفحه نخست'!$P$13</f>
        <v>-0.20289278910351738</v>
      </c>
    </row>
    <row r="19" spans="1:12" s="32" customFormat="1" ht="28.5" customHeight="1">
      <c r="A19" s="32" t="s">
        <v>195</v>
      </c>
      <c r="B19" s="106">
        <v>0</v>
      </c>
      <c r="C19" s="106">
        <v>0</v>
      </c>
      <c r="D19" s="106">
        <v>0</v>
      </c>
      <c r="E19" s="106">
        <v>0</v>
      </c>
      <c r="F19" s="124">
        <f>E19/'صفحه نخست'!$P$13</f>
        <v>0</v>
      </c>
      <c r="G19" s="39"/>
      <c r="H19" s="106">
        <v>0</v>
      </c>
      <c r="I19" s="106">
        <v>0</v>
      </c>
      <c r="J19" s="106">
        <v>-2434691575</v>
      </c>
      <c r="K19" s="106">
        <v>-2434691575</v>
      </c>
      <c r="L19" s="127">
        <f>K19/'صفحه نخست'!$P$13</f>
        <v>0.11735354029170303</v>
      </c>
    </row>
    <row r="20" spans="1:12" s="32" customFormat="1" ht="28.5" customHeight="1">
      <c r="A20" s="32" t="s">
        <v>168</v>
      </c>
      <c r="B20" s="106">
        <v>0</v>
      </c>
      <c r="C20" s="106">
        <v>0</v>
      </c>
      <c r="D20" s="106">
        <v>0</v>
      </c>
      <c r="E20" s="106">
        <v>0</v>
      </c>
      <c r="F20" s="124">
        <f>E20/'صفحه نخست'!$P$13</f>
        <v>0</v>
      </c>
      <c r="G20" s="39"/>
      <c r="H20" s="106">
        <v>0</v>
      </c>
      <c r="I20" s="106">
        <v>0</v>
      </c>
      <c r="J20" s="106">
        <v>-350236570</v>
      </c>
      <c r="K20" s="106">
        <v>-350236570</v>
      </c>
      <c r="L20" s="127">
        <f>K20/'صفحه نخست'!$P$13</f>
        <v>1.6881604984862558E-2</v>
      </c>
    </row>
    <row r="21" spans="1:12" s="32" customFormat="1" ht="28.5" customHeight="1">
      <c r="A21" s="32" t="s">
        <v>169</v>
      </c>
      <c r="B21" s="106">
        <v>0</v>
      </c>
      <c r="C21" s="106">
        <v>0</v>
      </c>
      <c r="D21" s="106">
        <v>0</v>
      </c>
      <c r="E21" s="106">
        <v>0</v>
      </c>
      <c r="F21" s="124">
        <f>E21/'صفحه نخست'!$P$13</f>
        <v>0</v>
      </c>
      <c r="G21" s="39"/>
      <c r="H21" s="106">
        <v>0</v>
      </c>
      <c r="I21" s="106">
        <v>0</v>
      </c>
      <c r="J21" s="106">
        <v>3049258089</v>
      </c>
      <c r="K21" s="106">
        <v>3049258089</v>
      </c>
      <c r="L21" s="127">
        <f>K21/'صفحه نخست'!$P$13</f>
        <v>-0.14697600126507313</v>
      </c>
    </row>
    <row r="22" spans="1:12" s="32" customFormat="1" ht="28.5" customHeight="1">
      <c r="A22" s="32" t="s">
        <v>235</v>
      </c>
      <c r="B22" s="106">
        <v>0</v>
      </c>
      <c r="C22" s="106">
        <v>-2228711</v>
      </c>
      <c r="D22" s="106">
        <v>0</v>
      </c>
      <c r="E22" s="106">
        <v>-2228711</v>
      </c>
      <c r="F22" s="124">
        <f>E22/'صفحه نخست'!$P$13</f>
        <v>1.0742515759396003E-4</v>
      </c>
      <c r="G22" s="39"/>
      <c r="H22" s="106">
        <v>0</v>
      </c>
      <c r="I22" s="106">
        <v>-2228711</v>
      </c>
      <c r="J22" s="106">
        <v>0</v>
      </c>
      <c r="K22" s="106">
        <v>-2228711</v>
      </c>
      <c r="L22" s="127">
        <f>K22/'صفحه نخست'!$P$13</f>
        <v>1.0742515759396003E-4</v>
      </c>
    </row>
    <row r="23" spans="1:12" s="32" customFormat="1" ht="28.5" customHeight="1">
      <c r="A23" s="32" t="s">
        <v>170</v>
      </c>
      <c r="B23" s="106">
        <v>0</v>
      </c>
      <c r="C23" s="106">
        <v>119286000</v>
      </c>
      <c r="D23" s="106">
        <v>0</v>
      </c>
      <c r="E23" s="106">
        <v>119286000</v>
      </c>
      <c r="F23" s="124">
        <f>E23/'صفحه نخست'!$P$13</f>
        <v>-5.7496541044366528E-3</v>
      </c>
      <c r="G23" s="39"/>
      <c r="H23" s="106">
        <v>0</v>
      </c>
      <c r="I23" s="106">
        <v>-1594100410</v>
      </c>
      <c r="J23" s="106">
        <v>-16788246972</v>
      </c>
      <c r="K23" s="106">
        <v>-18382347382</v>
      </c>
      <c r="L23" s="127">
        <f>K23/'صفحه نخست'!$P$13</f>
        <v>0.88603976220257741</v>
      </c>
    </row>
    <row r="24" spans="1:12" s="32" customFormat="1" ht="28.5" customHeight="1">
      <c r="A24" s="32" t="s">
        <v>130</v>
      </c>
      <c r="B24" s="106">
        <v>0</v>
      </c>
      <c r="C24" s="106">
        <v>0</v>
      </c>
      <c r="D24" s="106">
        <v>0</v>
      </c>
      <c r="E24" s="106">
        <v>0</v>
      </c>
      <c r="F24" s="124">
        <f>E24/'صفحه نخست'!$P$13</f>
        <v>0</v>
      </c>
      <c r="G24" s="39"/>
      <c r="H24" s="106">
        <v>0</v>
      </c>
      <c r="I24" s="106">
        <v>0</v>
      </c>
      <c r="J24" s="106">
        <v>5151477228</v>
      </c>
      <c r="K24" s="106">
        <v>5151477228</v>
      </c>
      <c r="L24" s="127">
        <f>K24/'صفحه نخست'!$P$13</f>
        <v>-0.24830417809199865</v>
      </c>
    </row>
    <row r="25" spans="1:12" s="32" customFormat="1" ht="28.5" customHeight="1">
      <c r="A25" s="32" t="s">
        <v>131</v>
      </c>
      <c r="B25" s="106">
        <v>0</v>
      </c>
      <c r="C25" s="106">
        <v>0</v>
      </c>
      <c r="D25" s="106">
        <v>0</v>
      </c>
      <c r="E25" s="106">
        <v>0</v>
      </c>
      <c r="F25" s="124">
        <f>E25/'صفحه نخست'!$P$13</f>
        <v>0</v>
      </c>
      <c r="G25" s="39"/>
      <c r="H25" s="106">
        <v>0</v>
      </c>
      <c r="I25" s="106">
        <v>0</v>
      </c>
      <c r="J25" s="106">
        <v>3679700294</v>
      </c>
      <c r="K25" s="106">
        <v>3679700294</v>
      </c>
      <c r="L25" s="127">
        <f>K25/'صفحه نخست'!$P$13</f>
        <v>-0.1773636797150869</v>
      </c>
    </row>
    <row r="26" spans="1:12" s="32" customFormat="1" ht="28.5" customHeight="1">
      <c r="A26" s="32" t="s">
        <v>171</v>
      </c>
      <c r="B26" s="106">
        <v>26299232</v>
      </c>
      <c r="C26" s="106">
        <v>2811349494</v>
      </c>
      <c r="D26" s="106">
        <v>0</v>
      </c>
      <c r="E26" s="106">
        <v>2837648726</v>
      </c>
      <c r="F26" s="124">
        <f>E26/'صفحه نخست'!$P$13</f>
        <v>-0.13677630773431365</v>
      </c>
      <c r="G26" s="39"/>
      <c r="H26" s="106">
        <v>1381531508</v>
      </c>
      <c r="I26" s="106">
        <v>-3591065086</v>
      </c>
      <c r="J26" s="106">
        <v>125404060</v>
      </c>
      <c r="K26" s="106">
        <v>-2084129518</v>
      </c>
      <c r="L26" s="127">
        <f>K26/'صفحه نخست'!$P$13</f>
        <v>0.10045624664542598</v>
      </c>
    </row>
    <row r="27" spans="1:12" s="32" customFormat="1" ht="28.5" customHeight="1">
      <c r="A27" s="32" t="s">
        <v>172</v>
      </c>
      <c r="B27" s="106">
        <v>0</v>
      </c>
      <c r="C27" s="106">
        <v>4369739135</v>
      </c>
      <c r="D27" s="106">
        <v>-1341405951</v>
      </c>
      <c r="E27" s="106">
        <v>3028333184</v>
      </c>
      <c r="F27" s="124">
        <f>E27/'صفحه نخست'!$P$13</f>
        <v>-0.14596740875699846</v>
      </c>
      <c r="G27" s="39"/>
      <c r="H27" s="106">
        <v>1632000000</v>
      </c>
      <c r="I27" s="106">
        <v>-327167740</v>
      </c>
      <c r="J27" s="106">
        <v>3040932399</v>
      </c>
      <c r="K27" s="106">
        <v>4345764659</v>
      </c>
      <c r="L27" s="127">
        <f>K27/'صفحه نخست'!$P$13</f>
        <v>-0.20946836685390657</v>
      </c>
    </row>
    <row r="28" spans="1:12" s="32" customFormat="1" ht="28.5" customHeight="1">
      <c r="A28" s="32" t="s">
        <v>173</v>
      </c>
      <c r="B28" s="106">
        <v>0</v>
      </c>
      <c r="C28" s="106">
        <v>0</v>
      </c>
      <c r="D28" s="106">
        <v>0</v>
      </c>
      <c r="E28" s="106">
        <v>0</v>
      </c>
      <c r="F28" s="124">
        <f>E28/'صفحه نخست'!$P$13</f>
        <v>0</v>
      </c>
      <c r="G28" s="39"/>
      <c r="H28" s="106">
        <v>0</v>
      </c>
      <c r="I28" s="106">
        <v>0</v>
      </c>
      <c r="J28" s="106">
        <v>-16873341640</v>
      </c>
      <c r="K28" s="106">
        <v>-16873341640</v>
      </c>
      <c r="L28" s="127">
        <f>K28/'صفحه نخست'!$P$13</f>
        <v>0.8133048137751947</v>
      </c>
    </row>
    <row r="29" spans="1:12" s="32" customFormat="1" ht="28.5" customHeight="1">
      <c r="A29" s="32" t="s">
        <v>174</v>
      </c>
      <c r="B29" s="106">
        <v>0</v>
      </c>
      <c r="C29" s="106">
        <v>892114825</v>
      </c>
      <c r="D29" s="106">
        <v>686617555</v>
      </c>
      <c r="E29" s="106">
        <v>1578732380</v>
      </c>
      <c r="F29" s="124">
        <f>E29/'صفحه نخست'!$P$13</f>
        <v>-7.6095812655919762E-2</v>
      </c>
      <c r="G29" s="39"/>
      <c r="H29" s="106">
        <v>0</v>
      </c>
      <c r="I29" s="106">
        <v>0</v>
      </c>
      <c r="J29" s="106">
        <v>1245974478</v>
      </c>
      <c r="K29" s="106">
        <v>1245974478</v>
      </c>
      <c r="L29" s="127">
        <f>K29/'صفحه نخست'!$P$13</f>
        <v>-6.0056689565045486E-2</v>
      </c>
    </row>
    <row r="30" spans="1:12" s="32" customFormat="1" ht="28.5" customHeight="1">
      <c r="A30" s="32" t="s">
        <v>132</v>
      </c>
      <c r="B30" s="106">
        <v>0</v>
      </c>
      <c r="C30" s="106">
        <v>0</v>
      </c>
      <c r="D30" s="106">
        <v>0</v>
      </c>
      <c r="E30" s="106">
        <v>0</v>
      </c>
      <c r="F30" s="124">
        <f>E30/'صفحه نخست'!$P$13</f>
        <v>0</v>
      </c>
      <c r="G30" s="39"/>
      <c r="H30" s="106">
        <v>0</v>
      </c>
      <c r="I30" s="106">
        <v>0</v>
      </c>
      <c r="J30" s="106">
        <v>5714710887</v>
      </c>
      <c r="K30" s="106">
        <v>5714710887</v>
      </c>
      <c r="L30" s="127">
        <f>K30/'صفحه نخست'!$P$13</f>
        <v>-0.27545236580242755</v>
      </c>
    </row>
    <row r="31" spans="1:12" s="32" customFormat="1" ht="28.5" customHeight="1">
      <c r="A31" s="32" t="s">
        <v>133</v>
      </c>
      <c r="B31" s="106">
        <v>0</v>
      </c>
      <c r="C31" s="106">
        <v>0</v>
      </c>
      <c r="D31" s="106">
        <v>0</v>
      </c>
      <c r="E31" s="106">
        <v>0</v>
      </c>
      <c r="F31" s="124">
        <f>E31/'صفحه نخست'!$P$13</f>
        <v>0</v>
      </c>
      <c r="G31" s="39"/>
      <c r="H31" s="106">
        <v>0</v>
      </c>
      <c r="I31" s="106">
        <v>0</v>
      </c>
      <c r="J31" s="106">
        <v>4158605518</v>
      </c>
      <c r="K31" s="106">
        <v>4158605518</v>
      </c>
      <c r="L31" s="127">
        <f>K31/'صفحه نخست'!$P$13</f>
        <v>-0.200447188146988</v>
      </c>
    </row>
    <row r="32" spans="1:12" s="32" customFormat="1" ht="28.5" customHeight="1">
      <c r="A32" s="32" t="s">
        <v>134</v>
      </c>
      <c r="B32" s="106">
        <v>0</v>
      </c>
      <c r="C32" s="106">
        <v>0</v>
      </c>
      <c r="D32" s="106">
        <v>0</v>
      </c>
      <c r="E32" s="106">
        <v>0</v>
      </c>
      <c r="F32" s="124">
        <f>E32/'صفحه نخست'!$P$13</f>
        <v>0</v>
      </c>
      <c r="G32" s="39"/>
      <c r="H32" s="106">
        <v>0</v>
      </c>
      <c r="I32" s="106">
        <v>0</v>
      </c>
      <c r="J32" s="106">
        <v>287314202</v>
      </c>
      <c r="K32" s="106">
        <v>287314202</v>
      </c>
      <c r="L32" s="127">
        <f>K32/'صفحه نخست'!$P$13</f>
        <v>-1.3848710500748131E-2</v>
      </c>
    </row>
    <row r="33" spans="1:12" s="32" customFormat="1" ht="28.5" customHeight="1">
      <c r="A33" s="32" t="s">
        <v>135</v>
      </c>
      <c r="B33" s="106">
        <v>0</v>
      </c>
      <c r="C33" s="106">
        <v>0</v>
      </c>
      <c r="D33" s="106">
        <v>0</v>
      </c>
      <c r="E33" s="106">
        <v>0</v>
      </c>
      <c r="F33" s="124">
        <f>E33/'صفحه نخست'!$P$13</f>
        <v>0</v>
      </c>
      <c r="G33" s="39"/>
      <c r="H33" s="106">
        <v>0</v>
      </c>
      <c r="I33" s="106">
        <v>0</v>
      </c>
      <c r="J33" s="106">
        <v>-523359747</v>
      </c>
      <c r="K33" s="106">
        <v>-523359747</v>
      </c>
      <c r="L33" s="127">
        <f>K33/'صفحه نخست'!$P$13</f>
        <v>2.5226242119238452E-2</v>
      </c>
    </row>
    <row r="34" spans="1:12" s="32" customFormat="1" ht="28.5" customHeight="1">
      <c r="A34" s="32" t="s">
        <v>175</v>
      </c>
      <c r="B34" s="106">
        <v>15565133</v>
      </c>
      <c r="C34" s="106">
        <v>0</v>
      </c>
      <c r="D34" s="106">
        <v>0</v>
      </c>
      <c r="E34" s="106">
        <v>15565133</v>
      </c>
      <c r="F34" s="124">
        <f>E34/'صفحه نخست'!$P$13</f>
        <v>-7.5024840165277052E-4</v>
      </c>
      <c r="G34" s="39"/>
      <c r="H34" s="106">
        <v>787498425</v>
      </c>
      <c r="I34" s="106">
        <v>0</v>
      </c>
      <c r="J34" s="106">
        <v>2743634113</v>
      </c>
      <c r="K34" s="106">
        <v>3531132538</v>
      </c>
      <c r="L34" s="127">
        <f>K34/'صفحه نخست'!$P$13</f>
        <v>-0.17020262805711914</v>
      </c>
    </row>
    <row r="35" spans="1:12" s="32" customFormat="1" ht="28.5" customHeight="1">
      <c r="A35" s="32" t="s">
        <v>176</v>
      </c>
      <c r="B35" s="106">
        <v>0</v>
      </c>
      <c r="C35" s="106">
        <v>-348502905</v>
      </c>
      <c r="D35" s="106">
        <v>0</v>
      </c>
      <c r="E35" s="106">
        <v>-348502905</v>
      </c>
      <c r="F35" s="124">
        <f>E35/'صفحه نخست'!$P$13</f>
        <v>1.6798041330427265E-2</v>
      </c>
      <c r="G35" s="39"/>
      <c r="H35" s="106">
        <v>0</v>
      </c>
      <c r="I35" s="106">
        <v>-348502905</v>
      </c>
      <c r="J35" s="106">
        <v>382815677</v>
      </c>
      <c r="K35" s="106">
        <v>34312772</v>
      </c>
      <c r="L35" s="127">
        <f>K35/'صفحه نخست'!$P$13</f>
        <v>-1.6538954308502175E-3</v>
      </c>
    </row>
    <row r="36" spans="1:12" s="32" customFormat="1" ht="28.5" customHeight="1">
      <c r="A36" s="32" t="s">
        <v>136</v>
      </c>
      <c r="B36" s="106">
        <v>204235294</v>
      </c>
      <c r="C36" s="106">
        <v>133124661</v>
      </c>
      <c r="D36" s="106">
        <v>0</v>
      </c>
      <c r="E36" s="106">
        <v>337359955</v>
      </c>
      <c r="F36" s="124">
        <f>E36/'صفحه نخست'!$P$13</f>
        <v>-1.6260944703806939E-2</v>
      </c>
      <c r="G36" s="39"/>
      <c r="H36" s="106">
        <v>2128000000</v>
      </c>
      <c r="I36" s="106">
        <v>-2479842116</v>
      </c>
      <c r="J36" s="106">
        <v>2173080217</v>
      </c>
      <c r="K36" s="106">
        <v>1821238101</v>
      </c>
      <c r="L36" s="127">
        <f>K36/'صفحه نخست'!$P$13</f>
        <v>-8.7784728489270034E-2</v>
      </c>
    </row>
    <row r="37" spans="1:12" s="32" customFormat="1" ht="28.5" customHeight="1">
      <c r="A37" s="32" t="s">
        <v>177</v>
      </c>
      <c r="B37" s="106">
        <v>0</v>
      </c>
      <c r="C37" s="106">
        <v>5328108000</v>
      </c>
      <c r="D37" s="106">
        <v>0</v>
      </c>
      <c r="E37" s="106">
        <v>5328108000</v>
      </c>
      <c r="F37" s="124">
        <f>E37/'صفحه نخست'!$P$13</f>
        <v>-0.25681788333150379</v>
      </c>
      <c r="G37" s="39"/>
      <c r="H37" s="106">
        <v>0</v>
      </c>
      <c r="I37" s="106">
        <v>-3513004472</v>
      </c>
      <c r="J37" s="106">
        <v>-14369037693</v>
      </c>
      <c r="K37" s="106">
        <v>-17882042165</v>
      </c>
      <c r="L37" s="127">
        <f>K37/'صفحه نخست'!$P$13</f>
        <v>0.86192476174657151</v>
      </c>
    </row>
    <row r="38" spans="1:12" s="32" customFormat="1" ht="28.5" customHeight="1">
      <c r="A38" s="32" t="s">
        <v>137</v>
      </c>
      <c r="B38" s="106">
        <v>0</v>
      </c>
      <c r="C38" s="106">
        <v>0</v>
      </c>
      <c r="D38" s="106">
        <v>0</v>
      </c>
      <c r="E38" s="106">
        <v>0</v>
      </c>
      <c r="F38" s="124">
        <f>E38/'صفحه نخست'!$P$13</f>
        <v>0</v>
      </c>
      <c r="G38" s="39"/>
      <c r="H38" s="106">
        <v>0</v>
      </c>
      <c r="I38" s="106">
        <v>0</v>
      </c>
      <c r="J38" s="106">
        <v>2562412261</v>
      </c>
      <c r="K38" s="106">
        <v>2562412261</v>
      </c>
      <c r="L38" s="127">
        <f>K38/'صفحه نخست'!$P$13</f>
        <v>-0.12350975113355678</v>
      </c>
    </row>
    <row r="39" spans="1:12" s="32" customFormat="1" ht="28.5" customHeight="1">
      <c r="A39" s="32" t="s">
        <v>196</v>
      </c>
      <c r="B39" s="106">
        <v>0</v>
      </c>
      <c r="C39" s="106">
        <v>0</v>
      </c>
      <c r="D39" s="106">
        <v>0</v>
      </c>
      <c r="E39" s="106">
        <v>0</v>
      </c>
      <c r="F39" s="124">
        <f>E39/'صفحه نخست'!$P$13</f>
        <v>0</v>
      </c>
      <c r="G39" s="39"/>
      <c r="H39" s="106">
        <v>0</v>
      </c>
      <c r="I39" s="106">
        <v>0</v>
      </c>
      <c r="J39" s="106">
        <v>4571137726</v>
      </c>
      <c r="K39" s="106">
        <v>4571137726</v>
      </c>
      <c r="L39" s="127">
        <f>K39/'صفحه نخست'!$P$13</f>
        <v>-0.2203314788679403</v>
      </c>
    </row>
    <row r="40" spans="1:12" s="32" customFormat="1" ht="28.5" customHeight="1">
      <c r="A40" s="32" t="s">
        <v>138</v>
      </c>
      <c r="B40" s="106">
        <v>0</v>
      </c>
      <c r="C40" s="106">
        <v>0</v>
      </c>
      <c r="D40" s="106">
        <v>0</v>
      </c>
      <c r="E40" s="106">
        <v>0</v>
      </c>
      <c r="F40" s="124">
        <f>E40/'صفحه نخست'!$P$13</f>
        <v>0</v>
      </c>
      <c r="G40" s="39"/>
      <c r="H40" s="106">
        <v>0</v>
      </c>
      <c r="I40" s="106">
        <v>0</v>
      </c>
      <c r="J40" s="106">
        <v>2402742116</v>
      </c>
      <c r="K40" s="106">
        <v>2402742116</v>
      </c>
      <c r="L40" s="127">
        <f>K40/'صفحه نخست'!$P$13</f>
        <v>-0.11581355791259836</v>
      </c>
    </row>
    <row r="41" spans="1:12" s="32" customFormat="1" ht="28.5" customHeight="1">
      <c r="A41" s="32" t="s">
        <v>178</v>
      </c>
      <c r="B41" s="106">
        <v>35226432</v>
      </c>
      <c r="C41" s="106">
        <v>133779784</v>
      </c>
      <c r="D41" s="106">
        <v>0</v>
      </c>
      <c r="E41" s="106">
        <v>169006216</v>
      </c>
      <c r="F41" s="124">
        <f>E41/'صفحه نخست'!$P$13</f>
        <v>-8.1461972360520728E-3</v>
      </c>
      <c r="G41" s="39"/>
      <c r="H41" s="106">
        <v>1841681901</v>
      </c>
      <c r="I41" s="106">
        <v>-5711408094</v>
      </c>
      <c r="J41" s="106">
        <v>156481030</v>
      </c>
      <c r="K41" s="106">
        <v>-3713245163</v>
      </c>
      <c r="L41" s="127">
        <f>K41/'صفحه نخست'!$P$13</f>
        <v>0.17898056177776517</v>
      </c>
    </row>
    <row r="42" spans="1:12" s="32" customFormat="1" ht="28.5" customHeight="1">
      <c r="A42" s="32" t="s">
        <v>179</v>
      </c>
      <c r="B42" s="106">
        <v>0</v>
      </c>
      <c r="C42" s="106">
        <v>0</v>
      </c>
      <c r="D42" s="106">
        <v>0</v>
      </c>
      <c r="E42" s="106">
        <v>0</v>
      </c>
      <c r="F42" s="124">
        <f>E42/'صفحه نخست'!$P$13</f>
        <v>0</v>
      </c>
      <c r="G42" s="39"/>
      <c r="H42" s="106">
        <v>0</v>
      </c>
      <c r="I42" s="106">
        <v>0</v>
      </c>
      <c r="J42" s="106">
        <v>4102363597</v>
      </c>
      <c r="K42" s="106">
        <v>4102363597</v>
      </c>
      <c r="L42" s="127">
        <f>K42/'صفحه نخست'!$P$13</f>
        <v>-0.197736295067171</v>
      </c>
    </row>
    <row r="43" spans="1:12" s="32" customFormat="1" ht="28.5" customHeight="1">
      <c r="A43" s="32" t="s">
        <v>180</v>
      </c>
      <c r="B43" s="106">
        <v>34787982</v>
      </c>
      <c r="C43" s="106">
        <v>9261135108</v>
      </c>
      <c r="D43" s="106">
        <v>-8795825198</v>
      </c>
      <c r="E43" s="106">
        <v>500097892</v>
      </c>
      <c r="F43" s="124">
        <f>E43/'صفحه نخست'!$P$13</f>
        <v>-2.4105007271246565E-2</v>
      </c>
      <c r="G43" s="39"/>
      <c r="H43" s="106">
        <v>1815497833</v>
      </c>
      <c r="I43" s="106">
        <v>0</v>
      </c>
      <c r="J43" s="106">
        <v>-8394211189</v>
      </c>
      <c r="K43" s="106">
        <v>-6578713356</v>
      </c>
      <c r="L43" s="127">
        <f>K43/'صفحه نخست'!$P$13</f>
        <v>0.31709778389113247</v>
      </c>
    </row>
    <row r="44" spans="1:12" s="32" customFormat="1" ht="28.5" customHeight="1">
      <c r="A44" s="32" t="s">
        <v>181</v>
      </c>
      <c r="B44" s="106">
        <v>0</v>
      </c>
      <c r="C44" s="106">
        <v>0</v>
      </c>
      <c r="D44" s="106">
        <v>0</v>
      </c>
      <c r="E44" s="106">
        <v>0</v>
      </c>
      <c r="F44" s="124">
        <f>E44/'صفحه نخست'!$P$13</f>
        <v>0</v>
      </c>
      <c r="G44" s="39"/>
      <c r="H44" s="106">
        <v>0</v>
      </c>
      <c r="I44" s="106">
        <v>0</v>
      </c>
      <c r="J44" s="106">
        <v>105372490</v>
      </c>
      <c r="K44" s="106">
        <v>105372490</v>
      </c>
      <c r="L44" s="127">
        <f>K44/'صفحه نخست'!$P$13</f>
        <v>-5.0790148854283831E-3</v>
      </c>
    </row>
    <row r="45" spans="1:12" s="32" customFormat="1" ht="28.5" customHeight="1">
      <c r="A45" s="32" t="s">
        <v>182</v>
      </c>
      <c r="B45" s="106">
        <v>0</v>
      </c>
      <c r="C45" s="106">
        <v>0</v>
      </c>
      <c r="D45" s="106">
        <v>0</v>
      </c>
      <c r="E45" s="106">
        <v>0</v>
      </c>
      <c r="F45" s="124">
        <f>E45/'صفحه نخست'!$P$13</f>
        <v>0</v>
      </c>
      <c r="G45" s="39"/>
      <c r="H45" s="106">
        <v>0</v>
      </c>
      <c r="I45" s="106">
        <v>0</v>
      </c>
      <c r="J45" s="106">
        <v>102309728</v>
      </c>
      <c r="K45" s="106">
        <v>102309728</v>
      </c>
      <c r="L45" s="127">
        <f>K45/'صفحه نخست'!$P$13</f>
        <v>-4.931387987852703E-3</v>
      </c>
    </row>
    <row r="46" spans="1:12" s="32" customFormat="1" ht="28.5" customHeight="1">
      <c r="A46" s="32" t="s">
        <v>197</v>
      </c>
      <c r="B46" s="106">
        <v>61360361</v>
      </c>
      <c r="C46" s="106">
        <v>1647046413</v>
      </c>
      <c r="D46" s="106">
        <v>0</v>
      </c>
      <c r="E46" s="106">
        <v>1708406774</v>
      </c>
      <c r="F46" s="124">
        <f>E46/'صفحه نخست'!$P$13</f>
        <v>-8.2346193351914565E-2</v>
      </c>
      <c r="G46" s="39"/>
      <c r="H46" s="106">
        <v>3207996344</v>
      </c>
      <c r="I46" s="106">
        <v>-8763082318</v>
      </c>
      <c r="J46" s="106">
        <v>-9448205084</v>
      </c>
      <c r="K46" s="106">
        <v>-15003291058</v>
      </c>
      <c r="L46" s="127">
        <f>K46/'صفحه نخست'!$P$13</f>
        <v>0.72316729550565384</v>
      </c>
    </row>
    <row r="47" spans="1:12" s="32" customFormat="1" ht="28.5" customHeight="1">
      <c r="A47" s="32" t="s">
        <v>183</v>
      </c>
      <c r="B47" s="106">
        <v>0</v>
      </c>
      <c r="C47" s="106">
        <v>0</v>
      </c>
      <c r="D47" s="106">
        <v>0</v>
      </c>
      <c r="E47" s="106">
        <v>0</v>
      </c>
      <c r="F47" s="124">
        <f>E47/'صفحه نخست'!$P$13</f>
        <v>0</v>
      </c>
      <c r="G47" s="39"/>
      <c r="H47" s="106">
        <v>0</v>
      </c>
      <c r="I47" s="106">
        <v>0</v>
      </c>
      <c r="J47" s="106">
        <v>54738625</v>
      </c>
      <c r="K47" s="106">
        <v>54738625</v>
      </c>
      <c r="L47" s="127">
        <f>K47/'صفحه نخست'!$P$13</f>
        <v>-2.638433344252207E-3</v>
      </c>
    </row>
    <row r="48" spans="1:12" s="32" customFormat="1" ht="28.5" customHeight="1">
      <c r="A48" s="32" t="s">
        <v>184</v>
      </c>
      <c r="B48" s="106">
        <v>0</v>
      </c>
      <c r="C48" s="106">
        <v>0</v>
      </c>
      <c r="D48" s="106">
        <v>0</v>
      </c>
      <c r="E48" s="106">
        <v>0</v>
      </c>
      <c r="F48" s="124">
        <f>E48/'صفحه نخست'!$P$13</f>
        <v>0</v>
      </c>
      <c r="G48" s="39"/>
      <c r="H48" s="106">
        <v>0</v>
      </c>
      <c r="I48" s="106">
        <v>0</v>
      </c>
      <c r="J48" s="106">
        <v>-6868280242</v>
      </c>
      <c r="K48" s="106">
        <v>-6868280242</v>
      </c>
      <c r="L48" s="127">
        <f>K48/'صفحه نخست'!$P$13</f>
        <v>0.33105507506192233</v>
      </c>
    </row>
    <row r="49" spans="1:12" s="32" customFormat="1" ht="28.5" customHeight="1">
      <c r="A49" s="32" t="s">
        <v>139</v>
      </c>
      <c r="B49" s="106">
        <v>0</v>
      </c>
      <c r="C49" s="106">
        <v>0</v>
      </c>
      <c r="D49" s="106">
        <v>0</v>
      </c>
      <c r="E49" s="106">
        <v>0</v>
      </c>
      <c r="F49" s="124">
        <f>E49/'صفحه نخست'!$P$13</f>
        <v>0</v>
      </c>
      <c r="G49" s="39"/>
      <c r="H49" s="106">
        <v>0</v>
      </c>
      <c r="I49" s="106">
        <v>0</v>
      </c>
      <c r="J49" s="106">
        <v>108690651</v>
      </c>
      <c r="K49" s="106">
        <v>108690651</v>
      </c>
      <c r="L49" s="127">
        <f>K49/'صفحه نخست'!$P$13</f>
        <v>-5.2389521623328952E-3</v>
      </c>
    </row>
    <row r="50" spans="1:12" s="32" customFormat="1" ht="28.5" customHeight="1">
      <c r="A50" s="32" t="s">
        <v>185</v>
      </c>
      <c r="B50" s="106">
        <v>0</v>
      </c>
      <c r="C50" s="106">
        <v>0</v>
      </c>
      <c r="D50" s="106">
        <v>0</v>
      </c>
      <c r="E50" s="106">
        <v>0</v>
      </c>
      <c r="F50" s="124">
        <f>E50/'صفحه نخست'!$P$13</f>
        <v>0</v>
      </c>
      <c r="G50" s="39"/>
      <c r="H50" s="106">
        <v>0</v>
      </c>
      <c r="I50" s="106">
        <v>0</v>
      </c>
      <c r="J50" s="106">
        <v>-3484584331</v>
      </c>
      <c r="K50" s="106">
        <v>-3484584331</v>
      </c>
      <c r="L50" s="127">
        <f>K50/'صفحه نخست'!$P$13</f>
        <v>0.1679589775915849</v>
      </c>
    </row>
    <row r="51" spans="1:12" s="32" customFormat="1" ht="28.5" customHeight="1">
      <c r="A51" s="32" t="s">
        <v>186</v>
      </c>
      <c r="B51" s="106">
        <v>0</v>
      </c>
      <c r="C51" s="106">
        <v>0</v>
      </c>
      <c r="D51" s="106">
        <v>0</v>
      </c>
      <c r="E51" s="106">
        <v>0</v>
      </c>
      <c r="F51" s="124">
        <f>E51/'صفحه نخست'!$P$13</f>
        <v>0</v>
      </c>
      <c r="G51" s="39"/>
      <c r="H51" s="106">
        <v>0</v>
      </c>
      <c r="I51" s="106">
        <v>0</v>
      </c>
      <c r="J51" s="106">
        <v>698599882</v>
      </c>
      <c r="K51" s="106">
        <v>698599882</v>
      </c>
      <c r="L51" s="127">
        <f>K51/'صفحه نخست'!$P$13</f>
        <v>-3.3672917852055236E-2</v>
      </c>
    </row>
    <row r="52" spans="1:12" s="32" customFormat="1" ht="28.5" customHeight="1">
      <c r="A52" s="32" t="s">
        <v>204</v>
      </c>
      <c r="B52" s="106">
        <v>0</v>
      </c>
      <c r="C52" s="106">
        <v>0</v>
      </c>
      <c r="D52" s="106">
        <v>0</v>
      </c>
      <c r="E52" s="106">
        <v>0</v>
      </c>
      <c r="F52" s="124">
        <f>E52/'صفحه نخست'!$P$13</f>
        <v>0</v>
      </c>
      <c r="G52" s="39"/>
      <c r="H52" s="106">
        <v>0</v>
      </c>
      <c r="I52" s="106">
        <v>0</v>
      </c>
      <c r="J52" s="106">
        <v>-39516937</v>
      </c>
      <c r="K52" s="106">
        <v>-39516937</v>
      </c>
      <c r="L52" s="127">
        <f>K52/'صفحه نخست'!$P$13</f>
        <v>1.9047391899872125E-3</v>
      </c>
    </row>
    <row r="53" spans="1:12" s="32" customFormat="1" ht="28.5" customHeight="1">
      <c r="A53" s="32" t="s">
        <v>140</v>
      </c>
      <c r="B53" s="106">
        <v>0</v>
      </c>
      <c r="C53" s="106">
        <v>0</v>
      </c>
      <c r="D53" s="106">
        <v>0</v>
      </c>
      <c r="E53" s="106">
        <v>0</v>
      </c>
      <c r="F53" s="124">
        <f>E53/'صفحه نخست'!$P$13</f>
        <v>0</v>
      </c>
      <c r="G53" s="39"/>
      <c r="H53" s="106">
        <v>0</v>
      </c>
      <c r="I53" s="106">
        <v>0</v>
      </c>
      <c r="J53" s="106">
        <v>2826852014</v>
      </c>
      <c r="K53" s="106">
        <v>2826852014</v>
      </c>
      <c r="L53" s="127">
        <f>K53/'صفحه نخست'!$P$13</f>
        <v>-0.13625589997929444</v>
      </c>
    </row>
    <row r="54" spans="1:12" s="32" customFormat="1" ht="28.5" customHeight="1">
      <c r="A54" s="32" t="s">
        <v>187</v>
      </c>
      <c r="B54" s="106">
        <v>0</v>
      </c>
      <c r="C54" s="106">
        <v>0</v>
      </c>
      <c r="D54" s="106">
        <v>0</v>
      </c>
      <c r="E54" s="106">
        <v>0</v>
      </c>
      <c r="F54" s="124">
        <f>E54/'صفحه نخست'!$P$13</f>
        <v>0</v>
      </c>
      <c r="G54" s="39"/>
      <c r="H54" s="106">
        <v>0</v>
      </c>
      <c r="I54" s="106">
        <v>0</v>
      </c>
      <c r="J54" s="106">
        <v>3197145212</v>
      </c>
      <c r="K54" s="106">
        <v>3197145212</v>
      </c>
      <c r="L54" s="127">
        <f>K54/'صفحه نخست'!$P$13</f>
        <v>-0.15410424601927963</v>
      </c>
    </row>
    <row r="55" spans="1:12" s="32" customFormat="1" ht="28.5" customHeight="1">
      <c r="A55" s="32" t="s">
        <v>188</v>
      </c>
      <c r="B55" s="106">
        <v>5759552</v>
      </c>
      <c r="C55" s="106">
        <v>200400481</v>
      </c>
      <c r="D55" s="106">
        <v>0</v>
      </c>
      <c r="E55" s="106">
        <v>206160033</v>
      </c>
      <c r="F55" s="124">
        <f>E55/'صفحه نخست'!$P$13</f>
        <v>-9.9370326770052281E-3</v>
      </c>
      <c r="G55" s="39"/>
      <c r="H55" s="106">
        <v>300036697</v>
      </c>
      <c r="I55" s="106">
        <v>-2394628255</v>
      </c>
      <c r="J55" s="106">
        <v>0</v>
      </c>
      <c r="K55" s="106">
        <v>-2094591558</v>
      </c>
      <c r="L55" s="127">
        <f>K55/'صفحه نخست'!$P$13</f>
        <v>0.10096052301672503</v>
      </c>
    </row>
    <row r="56" spans="1:12" s="32" customFormat="1" ht="28.5" customHeight="1">
      <c r="A56" s="32" t="s">
        <v>141</v>
      </c>
      <c r="B56" s="106">
        <v>311122133</v>
      </c>
      <c r="C56" s="106">
        <v>0</v>
      </c>
      <c r="D56" s="106">
        <v>0</v>
      </c>
      <c r="E56" s="106">
        <v>311122133</v>
      </c>
      <c r="F56" s="124">
        <f>E56/'صفحه نخست'!$P$13</f>
        <v>-1.4996266527375686E-2</v>
      </c>
      <c r="G56" s="39"/>
      <c r="H56" s="106">
        <v>3280000000</v>
      </c>
      <c r="I56" s="106">
        <v>0</v>
      </c>
      <c r="J56" s="106">
        <v>6980001707</v>
      </c>
      <c r="K56" s="106">
        <v>10260001707</v>
      </c>
      <c r="L56" s="127">
        <f>K56/'صفحه نخست'!$P$13</f>
        <v>-0.49453800887094557</v>
      </c>
    </row>
    <row r="57" spans="1:12" s="32" customFormat="1" ht="28.5" customHeight="1">
      <c r="A57" s="32" t="s">
        <v>189</v>
      </c>
      <c r="B57" s="106">
        <v>0</v>
      </c>
      <c r="C57" s="106">
        <v>0</v>
      </c>
      <c r="D57" s="106">
        <v>0</v>
      </c>
      <c r="E57" s="106">
        <v>0</v>
      </c>
      <c r="F57" s="124">
        <f>E57/'صفحه نخست'!$P$13</f>
        <v>0</v>
      </c>
      <c r="G57" s="39"/>
      <c r="H57" s="106">
        <v>0</v>
      </c>
      <c r="I57" s="106">
        <v>0</v>
      </c>
      <c r="J57" s="106">
        <v>1910781906</v>
      </c>
      <c r="K57" s="106">
        <v>1910781906</v>
      </c>
      <c r="L57" s="127">
        <f>K57/'صفحه نخست'!$P$13</f>
        <v>-9.2100791614407304E-2</v>
      </c>
    </row>
    <row r="58" spans="1:12" s="32" customFormat="1" ht="28.5" customHeight="1">
      <c r="A58" s="32" t="s">
        <v>236</v>
      </c>
      <c r="B58" s="106">
        <v>0</v>
      </c>
      <c r="C58" s="106">
        <v>-1452416242</v>
      </c>
      <c r="D58" s="106">
        <v>0</v>
      </c>
      <c r="E58" s="106">
        <v>-1452416242</v>
      </c>
      <c r="F58" s="124">
        <f>E58/'صفحه نخست'!$P$13</f>
        <v>7.0007301838989983E-2</v>
      </c>
      <c r="G58" s="39"/>
      <c r="H58" s="106">
        <v>0</v>
      </c>
      <c r="I58" s="106">
        <v>-1452416242</v>
      </c>
      <c r="J58" s="106">
        <v>0</v>
      </c>
      <c r="K58" s="106">
        <v>-1452416242</v>
      </c>
      <c r="L58" s="127">
        <f>K58/'صفحه نخست'!$P$13</f>
        <v>7.0007301838989983E-2</v>
      </c>
    </row>
    <row r="59" spans="1:12" s="32" customFormat="1" ht="28.5" customHeight="1">
      <c r="A59" s="32" t="s">
        <v>205</v>
      </c>
      <c r="B59" s="106">
        <v>0</v>
      </c>
      <c r="C59" s="106">
        <v>-178332570</v>
      </c>
      <c r="D59" s="106">
        <v>0</v>
      </c>
      <c r="E59" s="106">
        <v>-178332570</v>
      </c>
      <c r="F59" s="124">
        <f>E59/'صفحه نخست'!$P$13</f>
        <v>8.5957328861327956E-3</v>
      </c>
      <c r="G59" s="39"/>
      <c r="H59" s="106">
        <v>0</v>
      </c>
      <c r="I59" s="106">
        <v>-4631535987</v>
      </c>
      <c r="J59" s="106">
        <v>0</v>
      </c>
      <c r="K59" s="106">
        <v>-4631535987</v>
      </c>
      <c r="L59" s="127">
        <f>K59/'صفحه نخست'!$P$13</f>
        <v>0.22324270993662804</v>
      </c>
    </row>
    <row r="60" spans="1:12" s="32" customFormat="1" ht="28.5" customHeight="1">
      <c r="A60" s="32" t="s">
        <v>237</v>
      </c>
      <c r="B60" s="106">
        <v>0</v>
      </c>
      <c r="C60" s="106">
        <v>19969156</v>
      </c>
      <c r="D60" s="106">
        <v>0</v>
      </c>
      <c r="E60" s="106">
        <v>19969156</v>
      </c>
      <c r="F60" s="124">
        <f>E60/'صفحه نخست'!$P$13</f>
        <v>-9.6252485419526018E-4</v>
      </c>
      <c r="G60" s="39"/>
      <c r="H60" s="106">
        <v>0</v>
      </c>
      <c r="I60" s="106">
        <v>19969156</v>
      </c>
      <c r="J60" s="106">
        <v>0</v>
      </c>
      <c r="K60" s="106">
        <v>19969156</v>
      </c>
      <c r="L60" s="127">
        <f>K60/'صفحه نخست'!$P$13</f>
        <v>-9.6252485419526018E-4</v>
      </c>
    </row>
    <row r="61" spans="1:12" s="32" customFormat="1" ht="28.5" customHeight="1">
      <c r="A61" s="32" t="s">
        <v>142</v>
      </c>
      <c r="B61" s="106">
        <v>0</v>
      </c>
      <c r="C61" s="106">
        <v>538319420</v>
      </c>
      <c r="D61" s="106">
        <v>1989731821</v>
      </c>
      <c r="E61" s="106">
        <v>2528051241</v>
      </c>
      <c r="F61" s="124">
        <f>E61/'صفحه نخست'!$P$13</f>
        <v>-0.12185353012123655</v>
      </c>
      <c r="G61" s="39"/>
      <c r="H61" s="106">
        <v>0</v>
      </c>
      <c r="I61" s="106">
        <v>4091984</v>
      </c>
      <c r="J61" s="106">
        <v>4749734116</v>
      </c>
      <c r="K61" s="106">
        <v>4753826100</v>
      </c>
      <c r="L61" s="127">
        <f>K61/'صفحه نخست'!$P$13</f>
        <v>-0.22913716402296233</v>
      </c>
    </row>
    <row r="62" spans="1:12" s="32" customFormat="1" ht="28.5" customHeight="1">
      <c r="A62" s="32" t="s">
        <v>190</v>
      </c>
      <c r="B62" s="106">
        <v>0</v>
      </c>
      <c r="C62" s="106">
        <v>4333173446</v>
      </c>
      <c r="D62" s="106">
        <v>-1867513142</v>
      </c>
      <c r="E62" s="106">
        <v>2465660304</v>
      </c>
      <c r="F62" s="124">
        <f>E62/'صفحه نخست'!$P$13</f>
        <v>-0.11884625091829824</v>
      </c>
      <c r="G62" s="39"/>
      <c r="H62" s="106">
        <v>840000000</v>
      </c>
      <c r="I62" s="106">
        <v>-929453428</v>
      </c>
      <c r="J62" s="106">
        <v>-2457133295</v>
      </c>
      <c r="K62" s="106">
        <v>-2546586723</v>
      </c>
      <c r="L62" s="127">
        <f>K62/'صفحه نخست'!$P$13</f>
        <v>0.1227469510604835</v>
      </c>
    </row>
    <row r="63" spans="1:12" s="32" customFormat="1" ht="28.5" customHeight="1">
      <c r="A63" s="32" t="s">
        <v>198</v>
      </c>
      <c r="B63" s="106">
        <v>4218678</v>
      </c>
      <c r="C63" s="106">
        <v>109345500</v>
      </c>
      <c r="D63" s="106">
        <v>0</v>
      </c>
      <c r="E63" s="106">
        <v>113564178</v>
      </c>
      <c r="F63" s="124">
        <f>E63/'صفحه نخست'!$P$13</f>
        <v>-5.4738589788799578E-3</v>
      </c>
      <c r="G63" s="39"/>
      <c r="H63" s="106">
        <v>221480583</v>
      </c>
      <c r="I63" s="106">
        <v>-9013372022</v>
      </c>
      <c r="J63" s="106">
        <v>773998895</v>
      </c>
      <c r="K63" s="106">
        <v>-8017892544</v>
      </c>
      <c r="L63" s="127">
        <f>K63/'صفحه نخست'!$P$13</f>
        <v>0.38646705208106258</v>
      </c>
    </row>
    <row r="64" spans="1:12" s="32" customFormat="1" ht="28.5" customHeight="1">
      <c r="A64" s="32" t="s">
        <v>199</v>
      </c>
      <c r="B64" s="106">
        <v>0</v>
      </c>
      <c r="C64" s="106">
        <v>-283304250</v>
      </c>
      <c r="D64" s="106">
        <v>0</v>
      </c>
      <c r="E64" s="106">
        <v>-283304250</v>
      </c>
      <c r="F64" s="124">
        <f>E64/'صفحه نخست'!$P$13</f>
        <v>1.365542849803705E-2</v>
      </c>
      <c r="G64" s="39"/>
      <c r="H64" s="106">
        <v>235000000</v>
      </c>
      <c r="I64" s="106">
        <v>160412400</v>
      </c>
      <c r="J64" s="106">
        <v>346810409</v>
      </c>
      <c r="K64" s="106">
        <v>742222809</v>
      </c>
      <c r="L64" s="127">
        <f>K64/'صفحه نخست'!$P$13</f>
        <v>-3.5775568131828979E-2</v>
      </c>
    </row>
    <row r="65" spans="1:12" s="32" customFormat="1" ht="28.5" customHeight="1">
      <c r="A65" s="32" t="s">
        <v>224</v>
      </c>
      <c r="B65" s="106">
        <v>0</v>
      </c>
      <c r="C65" s="106">
        <v>0</v>
      </c>
      <c r="D65" s="106">
        <v>0</v>
      </c>
      <c r="E65" s="106">
        <v>0</v>
      </c>
      <c r="F65" s="124">
        <f>E65/'صفحه نخست'!$P$13</f>
        <v>0</v>
      </c>
      <c r="G65" s="39"/>
      <c r="H65" s="106">
        <v>0</v>
      </c>
      <c r="I65" s="106">
        <v>0</v>
      </c>
      <c r="J65" s="106">
        <v>2182060128</v>
      </c>
      <c r="K65" s="106">
        <v>2182060128</v>
      </c>
      <c r="L65" s="127">
        <f>K65/'صفحه نخست'!$P$13</f>
        <v>-0.10517655861612232</v>
      </c>
    </row>
    <row r="66" spans="1:12" s="32" customFormat="1" ht="28.5" customHeight="1">
      <c r="A66" s="32" t="s">
        <v>225</v>
      </c>
      <c r="B66" s="106">
        <v>0</v>
      </c>
      <c r="C66" s="106">
        <v>0</v>
      </c>
      <c r="D66" s="106">
        <v>0</v>
      </c>
      <c r="E66" s="106">
        <v>0</v>
      </c>
      <c r="F66" s="124">
        <f t="shared" ref="F66" si="0">E66/-51698725523</f>
        <v>0</v>
      </c>
      <c r="G66" s="39"/>
      <c r="H66" s="106">
        <v>0</v>
      </c>
      <c r="I66" s="106">
        <v>0</v>
      </c>
      <c r="J66" s="106">
        <v>-78184916</v>
      </c>
      <c r="K66" s="106">
        <v>-78184916</v>
      </c>
      <c r="L66" s="127">
        <f>K66/'صفحه نخست'!$P$13</f>
        <v>3.7685581139818162E-3</v>
      </c>
    </row>
    <row r="67" spans="1:12" s="14" customFormat="1" ht="23.1" customHeight="1" thickBot="1">
      <c r="A67" s="15" t="s">
        <v>14</v>
      </c>
      <c r="B67" s="120">
        <f>SUM(B11:B66)</f>
        <v>760803999</v>
      </c>
      <c r="C67" s="120">
        <f>SUM(C11:C66)</f>
        <v>27266696007</v>
      </c>
      <c r="D67" s="120">
        <f>SUM(D11:D66)</f>
        <v>-9352283106</v>
      </c>
      <c r="E67" s="120">
        <f>SUM(E11:E66)</f>
        <v>18675216900</v>
      </c>
      <c r="F67" s="126">
        <f>SUM(F11:F66)</f>
        <v>-0.90015624214350165</v>
      </c>
      <c r="G67" s="121" t="e">
        <f>SUM(#REF!)</f>
        <v>#REF!</v>
      </c>
      <c r="H67" s="120">
        <f>SUM(H11:H66)</f>
        <v>20839533688</v>
      </c>
      <c r="I67" s="120">
        <f t="shared" ref="I67:L67" si="1">SUM(I11:I66)</f>
        <v>-61603035707</v>
      </c>
      <c r="J67" s="120">
        <f t="shared" si="1"/>
        <v>-17926640669</v>
      </c>
      <c r="K67" s="120">
        <f t="shared" si="1"/>
        <v>-58690142688</v>
      </c>
      <c r="L67" s="126">
        <f t="shared" si="1"/>
        <v>2.8288987793708573</v>
      </c>
    </row>
    <row r="68" spans="1:12" ht="18.75" thickTop="1"/>
    <row r="71" spans="1:12">
      <c r="H71" s="130"/>
    </row>
  </sheetData>
  <mergeCells count="15">
    <mergeCell ref="A1:L1"/>
    <mergeCell ref="A2:L2"/>
    <mergeCell ref="A3:L3"/>
    <mergeCell ref="B8:B9"/>
    <mergeCell ref="C8:C9"/>
    <mergeCell ref="D8:D9"/>
    <mergeCell ref="H8:H9"/>
    <mergeCell ref="I8:I9"/>
    <mergeCell ref="J8:J9"/>
    <mergeCell ref="E8:F9"/>
    <mergeCell ref="K8:L9"/>
    <mergeCell ref="A5:L5"/>
    <mergeCell ref="H7:L7"/>
    <mergeCell ref="B7:F7"/>
    <mergeCell ref="A8:A10"/>
  </mergeCells>
  <pageMargins left="0.7" right="0.7" top="0.75" bottom="0.75" header="0.3" footer="0.3"/>
  <pageSetup paperSize="9" scale="27" orientation="landscape" horizontalDpi="4294967295" verticalDpi="4294967295" r:id="rId1"/>
  <headerFooter differentOddEven="1"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EB6A-A50E-4C6B-B051-A864FF6FCFD5}">
  <sheetPr>
    <tabColor rgb="FF00B050"/>
  </sheetPr>
  <dimension ref="A1:L15"/>
  <sheetViews>
    <sheetView rightToLeft="1" view="pageBreakPreview" zoomScale="110" zoomScaleNormal="115" zoomScaleSheetLayoutView="110" workbookViewId="0">
      <selection activeCell="A4" sqref="A4"/>
    </sheetView>
  </sheetViews>
  <sheetFormatPr defaultRowHeight="14.25"/>
  <cols>
    <col min="1" max="1" width="17.5" bestFit="1" customWidth="1"/>
    <col min="2" max="11" width="15.125" customWidth="1"/>
  </cols>
  <sheetData>
    <row r="1" spans="1:12" ht="19.5">
      <c r="A1" s="141" t="s">
        <v>144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73"/>
    </row>
    <row r="2" spans="1:12" ht="19.5">
      <c r="A2" s="181" t="s">
        <v>61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2" ht="19.5">
      <c r="A3" s="181" t="s">
        <v>239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2" ht="18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8">
      <c r="A5" s="182" t="s">
        <v>126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</row>
    <row r="6" spans="1:12" ht="18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2" ht="18.75" thickBot="1">
      <c r="A7" s="99"/>
      <c r="B7" s="183" t="s">
        <v>238</v>
      </c>
      <c r="C7" s="183"/>
      <c r="D7" s="183"/>
      <c r="E7" s="183"/>
      <c r="F7" s="183"/>
      <c r="G7" s="183" t="s">
        <v>233</v>
      </c>
      <c r="H7" s="183"/>
      <c r="I7" s="183"/>
      <c r="J7" s="183"/>
      <c r="K7" s="183"/>
    </row>
    <row r="8" spans="1:12" ht="14.25" customHeight="1">
      <c r="A8" s="186" t="s">
        <v>127</v>
      </c>
      <c r="B8" s="184" t="s">
        <v>119</v>
      </c>
      <c r="C8" s="184" t="s">
        <v>94</v>
      </c>
      <c r="D8" s="184" t="s">
        <v>95</v>
      </c>
      <c r="E8" s="184" t="s">
        <v>14</v>
      </c>
      <c r="F8" s="184"/>
      <c r="G8" s="184" t="s">
        <v>119</v>
      </c>
      <c r="H8" s="184" t="s">
        <v>94</v>
      </c>
      <c r="I8" s="184" t="s">
        <v>95</v>
      </c>
      <c r="J8" s="184" t="s">
        <v>14</v>
      </c>
      <c r="K8" s="184"/>
    </row>
    <row r="9" spans="1:12" ht="15" customHeight="1" thickBot="1">
      <c r="A9" s="186"/>
      <c r="B9" s="185"/>
      <c r="C9" s="185"/>
      <c r="D9" s="185"/>
      <c r="E9" s="183"/>
      <c r="F9" s="183"/>
      <c r="G9" s="185"/>
      <c r="H9" s="185"/>
      <c r="I9" s="185"/>
      <c r="J9" s="183"/>
      <c r="K9" s="183"/>
    </row>
    <row r="10" spans="1:12" ht="18.75" thickBot="1">
      <c r="A10" s="187"/>
      <c r="B10" s="100" t="s">
        <v>96</v>
      </c>
      <c r="C10" s="100" t="s">
        <v>98</v>
      </c>
      <c r="D10" s="100" t="s">
        <v>98</v>
      </c>
      <c r="E10" s="101" t="s">
        <v>55</v>
      </c>
      <c r="F10" s="101" t="s">
        <v>101</v>
      </c>
      <c r="G10" s="100" t="s">
        <v>96</v>
      </c>
      <c r="H10" s="100" t="s">
        <v>98</v>
      </c>
      <c r="I10" s="100" t="s">
        <v>98</v>
      </c>
      <c r="J10" s="101" t="s">
        <v>55</v>
      </c>
      <c r="K10" s="101" t="s">
        <v>101</v>
      </c>
    </row>
    <row r="11" spans="1:12" ht="18">
      <c r="A11" s="122" t="s">
        <v>216</v>
      </c>
      <c r="B11" s="113">
        <v>0</v>
      </c>
      <c r="C11" s="113">
        <v>0</v>
      </c>
      <c r="D11" s="108">
        <v>0</v>
      </c>
      <c r="E11" s="108">
        <v>0</v>
      </c>
      <c r="F11" s="108">
        <v>0</v>
      </c>
      <c r="G11" s="113">
        <v>0</v>
      </c>
      <c r="H11" s="113">
        <v>0</v>
      </c>
      <c r="I11" s="108">
        <v>1589359096</v>
      </c>
      <c r="J11" s="108">
        <v>1589359096</v>
      </c>
      <c r="K11" s="128">
        <f>J11/'صفحه نخست'!$P$13</f>
        <v>-7.6608026505542381E-2</v>
      </c>
    </row>
    <row r="12" spans="1:12" ht="18">
      <c r="A12" s="122" t="s">
        <v>191</v>
      </c>
      <c r="B12" s="113">
        <v>0</v>
      </c>
      <c r="C12" s="113">
        <v>0</v>
      </c>
      <c r="D12" s="108">
        <v>0</v>
      </c>
      <c r="E12" s="108">
        <v>0</v>
      </c>
      <c r="F12" s="108">
        <v>0</v>
      </c>
      <c r="G12" s="113">
        <v>0</v>
      </c>
      <c r="H12" s="113">
        <v>0</v>
      </c>
      <c r="I12" s="108">
        <v>-1814611334</v>
      </c>
      <c r="J12" s="108">
        <v>-1814611334</v>
      </c>
      <c r="K12" s="128">
        <f>J12/'صفحه نخست'!$P$13</f>
        <v>8.7465314491980362E-2</v>
      </c>
    </row>
    <row r="13" spans="1:12" ht="22.5" customHeight="1">
      <c r="A13" s="31" t="s">
        <v>145</v>
      </c>
      <c r="B13" s="108">
        <v>0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-137129663</v>
      </c>
      <c r="J13" s="108">
        <v>-137129663</v>
      </c>
      <c r="K13" s="128">
        <f>J13/'صفحه نخست'!$P$13</f>
        <v>6.60972896826086E-3</v>
      </c>
    </row>
    <row r="14" spans="1:12" ht="27" customHeight="1" thickBot="1">
      <c r="A14" s="10" t="s">
        <v>14</v>
      </c>
      <c r="B14" s="12">
        <v>0</v>
      </c>
      <c r="C14" s="105">
        <f>SUBTOTAL(109,C13)</f>
        <v>0</v>
      </c>
      <c r="D14" s="105">
        <f>D11+D13</f>
        <v>0</v>
      </c>
      <c r="E14" s="105">
        <f t="shared" ref="E14:F14" si="0">E11+E13</f>
        <v>0</v>
      </c>
      <c r="F14" s="105">
        <f t="shared" si="0"/>
        <v>0</v>
      </c>
      <c r="G14" s="105">
        <f t="shared" ref="G14:H14" si="1">SUBTOTAL(109,G13)</f>
        <v>0</v>
      </c>
      <c r="H14" s="105">
        <f t="shared" si="1"/>
        <v>0</v>
      </c>
      <c r="I14" s="105">
        <f>SUBTOTAL(109,I11:I13)</f>
        <v>-362381901</v>
      </c>
      <c r="J14" s="105">
        <f t="shared" ref="J14:K14" si="2">SUBTOTAL(109,J11:J13)</f>
        <v>-362381901</v>
      </c>
      <c r="K14" s="129">
        <f t="shared" si="2"/>
        <v>1.7467016954698839E-2</v>
      </c>
    </row>
    <row r="15" spans="1:12" ht="15" thickTop="1"/>
  </sheetData>
  <mergeCells count="15">
    <mergeCell ref="H8:H9"/>
    <mergeCell ref="I8:I9"/>
    <mergeCell ref="J8:K9"/>
    <mergeCell ref="A8:A10"/>
    <mergeCell ref="B8:B9"/>
    <mergeCell ref="C8:C9"/>
    <mergeCell ref="D8:D9"/>
    <mergeCell ref="E8:F9"/>
    <mergeCell ref="G8:G9"/>
    <mergeCell ref="A1:K1"/>
    <mergeCell ref="A2:K2"/>
    <mergeCell ref="A3:K3"/>
    <mergeCell ref="A5:K5"/>
    <mergeCell ref="B7:F7"/>
    <mergeCell ref="G7:K7"/>
  </mergeCells>
  <pageMargins left="0.7" right="0.7" top="0.75" bottom="0.75" header="0.3" footer="0.3"/>
  <pageSetup paperSize="9" scale="47" orientation="portrait" verticalDpi="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K17"/>
  <sheetViews>
    <sheetView rightToLeft="1" view="pageBreakPreview" zoomScale="106" zoomScaleNormal="120" zoomScaleSheetLayoutView="106" workbookViewId="0">
      <selection activeCell="C20" sqref="C20"/>
    </sheetView>
  </sheetViews>
  <sheetFormatPr defaultColWidth="13" defaultRowHeight="18"/>
  <cols>
    <col min="1" max="1" width="30.375" style="24" bestFit="1" customWidth="1"/>
    <col min="2" max="2" width="19.875" style="24" bestFit="1" customWidth="1"/>
    <col min="3" max="3" width="20.75" style="24" bestFit="1" customWidth="1"/>
    <col min="4" max="4" width="18.125" style="24" bestFit="1" customWidth="1"/>
    <col min="5" max="5" width="20.75" style="24" bestFit="1" customWidth="1"/>
    <col min="6" max="6" width="18.125" style="24" bestFit="1" customWidth="1"/>
    <col min="7" max="8" width="13" style="25" customWidth="1"/>
    <col min="9" max="16384" width="13" style="25"/>
  </cols>
  <sheetData>
    <row r="1" spans="1:11" s="71" customFormat="1" ht="19.5">
      <c r="A1" s="141" t="s">
        <v>144</v>
      </c>
      <c r="B1" s="141"/>
      <c r="C1" s="141"/>
      <c r="D1" s="141"/>
      <c r="E1" s="141"/>
      <c r="F1" s="141"/>
      <c r="G1" s="73"/>
      <c r="H1" s="73"/>
      <c r="I1" s="73"/>
      <c r="J1" s="73"/>
      <c r="K1" s="73"/>
    </row>
    <row r="2" spans="1:11" s="71" customFormat="1" ht="19.5">
      <c r="A2" s="141" t="s">
        <v>61</v>
      </c>
      <c r="B2" s="141"/>
      <c r="C2" s="141"/>
      <c r="D2" s="141"/>
      <c r="E2" s="141"/>
      <c r="F2" s="141"/>
    </row>
    <row r="3" spans="1:11" s="71" customFormat="1" ht="19.5">
      <c r="A3" s="141" t="str">
        <f>'صفحه نخست'!N15</f>
        <v>برای ماه منتهی به 1404/06/31</v>
      </c>
      <c r="B3" s="141"/>
      <c r="C3" s="141"/>
      <c r="D3" s="141"/>
      <c r="E3" s="141"/>
      <c r="F3" s="141"/>
    </row>
    <row r="4" spans="1:11" s="71" customFormat="1" ht="19.5">
      <c r="A4" s="145" t="s">
        <v>102</v>
      </c>
      <c r="B4" s="145"/>
      <c r="C4" s="145"/>
      <c r="D4" s="145"/>
      <c r="E4" s="145"/>
      <c r="F4" s="145"/>
    </row>
    <row r="5" spans="1:11" ht="18.75" thickBot="1">
      <c r="A5" s="36"/>
      <c r="B5" s="36"/>
      <c r="C5" s="36"/>
      <c r="D5" s="36"/>
      <c r="E5" s="36"/>
      <c r="F5" s="36"/>
    </row>
    <row r="6" spans="1:11" ht="37.5" customHeight="1">
      <c r="A6" s="178" t="s">
        <v>103</v>
      </c>
      <c r="B6" s="178"/>
      <c r="C6" s="180" t="str">
        <f>'صفحه نخست'!N17</f>
        <v>از 1404/05/31 تا  1404/06/31</v>
      </c>
      <c r="D6" s="180"/>
      <c r="E6" s="178" t="str">
        <f>'صفحه نخست'!N19</f>
        <v>از ابتدای سال مالی تا 1404/06/31</v>
      </c>
      <c r="F6" s="178"/>
      <c r="G6" s="38"/>
    </row>
    <row r="7" spans="1:11" ht="59.25" customHeight="1">
      <c r="A7" s="39" t="s">
        <v>104</v>
      </c>
      <c r="B7" s="39" t="s">
        <v>52</v>
      </c>
      <c r="C7" s="39" t="s">
        <v>105</v>
      </c>
      <c r="D7" s="39" t="s">
        <v>106</v>
      </c>
      <c r="E7" s="39" t="s">
        <v>105</v>
      </c>
      <c r="F7" s="39" t="s">
        <v>106</v>
      </c>
      <c r="G7" s="24"/>
    </row>
    <row r="8" spans="1:11" ht="22.5" customHeight="1" thickBot="1">
      <c r="A8" s="35"/>
      <c r="B8" s="35"/>
      <c r="C8" s="102" t="s">
        <v>96</v>
      </c>
      <c r="D8" s="35"/>
      <c r="E8" s="102" t="s">
        <v>96</v>
      </c>
      <c r="F8" s="35"/>
      <c r="G8" s="24"/>
    </row>
    <row r="9" spans="1:11" ht="22.5" customHeight="1">
      <c r="A9" s="31" t="s">
        <v>153</v>
      </c>
      <c r="B9" s="32" t="s">
        <v>160</v>
      </c>
      <c r="C9" s="109">
        <v>79867498</v>
      </c>
      <c r="D9" s="32">
        <v>0.21</v>
      </c>
      <c r="E9" s="109">
        <v>80215734</v>
      </c>
      <c r="F9" s="32">
        <v>0.21</v>
      </c>
      <c r="G9" s="24"/>
    </row>
    <row r="10" spans="1:11" ht="22.5" customHeight="1">
      <c r="A10" s="31" t="s">
        <v>148</v>
      </c>
      <c r="B10" s="32" t="s">
        <v>155</v>
      </c>
      <c r="C10" s="109">
        <v>0</v>
      </c>
      <c r="D10" s="32" t="s">
        <v>59</v>
      </c>
      <c r="E10" s="109">
        <v>17296470606</v>
      </c>
      <c r="F10" s="32" t="s">
        <v>59</v>
      </c>
      <c r="G10" s="24"/>
    </row>
    <row r="11" spans="1:11" ht="22.5" customHeight="1">
      <c r="A11" s="31" t="s">
        <v>150</v>
      </c>
      <c r="B11" s="32" t="s">
        <v>157</v>
      </c>
      <c r="C11" s="109">
        <v>0</v>
      </c>
      <c r="D11" s="32" t="s">
        <v>59</v>
      </c>
      <c r="E11" s="109">
        <v>1751840608</v>
      </c>
      <c r="F11" s="32" t="s">
        <v>59</v>
      </c>
      <c r="G11" s="24"/>
    </row>
    <row r="12" spans="1:11" ht="22.5" customHeight="1">
      <c r="A12" s="31" t="s">
        <v>147</v>
      </c>
      <c r="B12" s="32" t="s">
        <v>154</v>
      </c>
      <c r="C12" s="109">
        <v>0</v>
      </c>
      <c r="D12" s="32" t="s">
        <v>59</v>
      </c>
      <c r="E12" s="109">
        <v>5251490883</v>
      </c>
      <c r="F12" s="32" t="s">
        <v>59</v>
      </c>
      <c r="G12" s="24"/>
    </row>
    <row r="13" spans="1:11" ht="22.5" customHeight="1">
      <c r="A13" s="31" t="s">
        <v>149</v>
      </c>
      <c r="B13" s="32" t="s">
        <v>156</v>
      </c>
      <c r="C13" s="109">
        <v>0</v>
      </c>
      <c r="D13" s="32" t="s">
        <v>59</v>
      </c>
      <c r="E13" s="109">
        <v>4781948763</v>
      </c>
      <c r="F13" s="32" t="s">
        <v>59</v>
      </c>
      <c r="G13" s="24"/>
    </row>
    <row r="14" spans="1:11" ht="38.25" customHeight="1">
      <c r="A14" s="31" t="s">
        <v>151</v>
      </c>
      <c r="B14" s="32" t="s">
        <v>158</v>
      </c>
      <c r="C14" s="109">
        <v>1800817</v>
      </c>
      <c r="D14" s="32">
        <v>0.05</v>
      </c>
      <c r="E14" s="109">
        <v>1880368</v>
      </c>
      <c r="F14" s="32">
        <v>0.05</v>
      </c>
    </row>
    <row r="15" spans="1:11" ht="38.25" customHeight="1">
      <c r="A15" s="31" t="s">
        <v>152</v>
      </c>
      <c r="B15" s="32" t="s">
        <v>159</v>
      </c>
      <c r="C15" s="109">
        <v>0</v>
      </c>
      <c r="D15" s="32" t="s">
        <v>59</v>
      </c>
      <c r="E15" s="109">
        <v>2942465753</v>
      </c>
      <c r="F15" s="32" t="s">
        <v>59</v>
      </c>
    </row>
    <row r="16" spans="1:11" ht="23.1" customHeight="1" thickBot="1">
      <c r="A16" s="81" t="s">
        <v>14</v>
      </c>
      <c r="B16" s="16">
        <f>SUM(B9:B15)</f>
        <v>0</v>
      </c>
      <c r="C16" s="89">
        <f>SUM(C9:C15)</f>
        <v>81668315</v>
      </c>
      <c r="D16" s="90"/>
      <c r="E16" s="89">
        <f>SUM(E9:E15)</f>
        <v>32106312715</v>
      </c>
      <c r="F16" s="91"/>
    </row>
    <row r="17" spans="1:7" ht="23.1" customHeight="1" thickTop="1">
      <c r="A17" s="40" t="s">
        <v>15</v>
      </c>
      <c r="B17" s="41"/>
      <c r="C17" s="42"/>
      <c r="D17" s="41"/>
      <c r="E17" s="42"/>
      <c r="F17" s="41"/>
      <c r="G17" s="24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scale="57" orientation="portrait" horizontalDpi="4294967295" verticalDpi="4294967295" r:id="rId1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44"/>
  <sheetViews>
    <sheetView rightToLeft="1" view="pageBreakPreview" zoomScaleNormal="100" zoomScaleSheetLayoutView="100" workbookViewId="0">
      <selection activeCell="Q30" sqref="Q30"/>
    </sheetView>
  </sheetViews>
  <sheetFormatPr defaultColWidth="9" defaultRowHeight="15.75"/>
  <cols>
    <col min="1" max="1" width="24.25" style="14" customWidth="1"/>
    <col min="2" max="2" width="13" style="14" customWidth="1"/>
    <col min="3" max="3" width="15.25" style="14" customWidth="1"/>
    <col min="4" max="4" width="15.5" style="14" customWidth="1"/>
    <col min="5" max="5" width="1.25" style="14" customWidth="1"/>
    <col min="6" max="6" width="13" style="14" customWidth="1"/>
    <col min="7" max="7" width="15.125" style="14" customWidth="1"/>
    <col min="8" max="8" width="13" style="14" customWidth="1"/>
    <col min="9" max="9" width="16.5" style="14" customWidth="1"/>
    <col min="10" max="10" width="1.25" style="14" customWidth="1"/>
    <col min="11" max="12" width="13" style="14" customWidth="1"/>
    <col min="13" max="13" width="16.625" style="14" customWidth="1"/>
    <col min="14" max="14" width="15.75" style="14" customWidth="1"/>
    <col min="15" max="15" width="10.75" style="14" customWidth="1"/>
    <col min="16" max="16" width="9" style="2" customWidth="1"/>
    <col min="17" max="17" width="11" style="2" bestFit="1" customWidth="1"/>
    <col min="18" max="16384" width="9" style="2"/>
  </cols>
  <sheetData>
    <row r="1" spans="1:17" s="69" customFormat="1" ht="19.5">
      <c r="A1" s="141" t="s">
        <v>143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7" s="69" customFormat="1" ht="19.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7" s="69" customFormat="1" ht="19.5">
      <c r="A3" s="141" t="str">
        <f>'صفحه نخست'!N15</f>
        <v>برای ماه منتهی به 1404/06/31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7" ht="19.5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17" ht="19.5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7" spans="1:17" ht="18.75" customHeight="1">
      <c r="A7" s="3"/>
      <c r="B7" s="138" t="str">
        <f>'صفحه نخست'!N10</f>
        <v>1404/05/31</v>
      </c>
      <c r="C7" s="138"/>
      <c r="D7" s="138"/>
      <c r="E7" s="3"/>
      <c r="F7" s="146" t="s">
        <v>3</v>
      </c>
      <c r="G7" s="146"/>
      <c r="H7" s="146"/>
      <c r="I7" s="146"/>
      <c r="J7" s="1"/>
      <c r="K7" s="138" t="str">
        <f>'صفحه نخست'!O10</f>
        <v>1404/06/31</v>
      </c>
      <c r="L7" s="138"/>
      <c r="M7" s="138"/>
      <c r="N7" s="138"/>
      <c r="O7" s="138"/>
    </row>
    <row r="8" spans="1:17" s="7" customFormat="1" ht="17.25" customHeight="1">
      <c r="A8" s="142" t="s">
        <v>4</v>
      </c>
      <c r="B8" s="142" t="s">
        <v>5</v>
      </c>
      <c r="C8" s="142" t="s">
        <v>6</v>
      </c>
      <c r="D8" s="139" t="s">
        <v>7</v>
      </c>
      <c r="E8" s="5"/>
      <c r="F8" s="143" t="s">
        <v>8</v>
      </c>
      <c r="G8" s="143"/>
      <c r="H8" s="144" t="s">
        <v>9</v>
      </c>
      <c r="I8" s="144"/>
      <c r="J8" s="6"/>
      <c r="K8" s="139" t="s">
        <v>5</v>
      </c>
      <c r="L8" s="139" t="s">
        <v>10</v>
      </c>
      <c r="M8" s="139" t="s">
        <v>6</v>
      </c>
      <c r="N8" s="139" t="s">
        <v>7</v>
      </c>
      <c r="O8" s="139" t="s">
        <v>11</v>
      </c>
    </row>
    <row r="9" spans="1:17" s="7" customFormat="1" ht="20.25" customHeight="1" thickBot="1">
      <c r="A9" s="140"/>
      <c r="B9" s="140"/>
      <c r="C9" s="140"/>
      <c r="D9" s="140"/>
      <c r="E9" s="5"/>
      <c r="F9" s="9" t="s">
        <v>5</v>
      </c>
      <c r="G9" s="9" t="s">
        <v>12</v>
      </c>
      <c r="H9" s="9" t="s">
        <v>5</v>
      </c>
      <c r="I9" s="9" t="s">
        <v>13</v>
      </c>
      <c r="J9" s="6"/>
      <c r="K9" s="140"/>
      <c r="L9" s="140"/>
      <c r="M9" s="140"/>
      <c r="N9" s="140"/>
      <c r="O9" s="140"/>
    </row>
    <row r="10" spans="1:17" s="7" customFormat="1" ht="20.25" customHeight="1">
      <c r="A10" s="5" t="s">
        <v>163</v>
      </c>
      <c r="B10" s="16">
        <v>2100000</v>
      </c>
      <c r="C10" s="16">
        <v>38133640691</v>
      </c>
      <c r="D10" s="16">
        <v>23317430850</v>
      </c>
      <c r="E10" s="16"/>
      <c r="F10" s="16">
        <v>119753</v>
      </c>
      <c r="G10" s="16">
        <v>1278950256</v>
      </c>
      <c r="H10" s="16">
        <v>0</v>
      </c>
      <c r="I10" s="16">
        <v>0</v>
      </c>
      <c r="J10" s="16"/>
      <c r="K10" s="16">
        <v>2219753</v>
      </c>
      <c r="L10" s="16">
        <v>11090</v>
      </c>
      <c r="M10" s="16">
        <v>39412590947</v>
      </c>
      <c r="N10" s="16">
        <v>24470589263</v>
      </c>
      <c r="O10" s="115">
        <f>N10/$Q$10</f>
        <v>4.4637079661780259E-2</v>
      </c>
      <c r="Q10" s="114">
        <v>548212146682</v>
      </c>
    </row>
    <row r="11" spans="1:17" s="7" customFormat="1" ht="20.25" customHeight="1">
      <c r="A11" s="5" t="s">
        <v>194</v>
      </c>
      <c r="B11" s="16">
        <v>1696072</v>
      </c>
      <c r="C11" s="16">
        <v>5338687092</v>
      </c>
      <c r="D11" s="16">
        <v>3523698981</v>
      </c>
      <c r="E11" s="16"/>
      <c r="F11" s="16">
        <v>0</v>
      </c>
      <c r="G11" s="16">
        <v>0</v>
      </c>
      <c r="H11" s="16">
        <v>0</v>
      </c>
      <c r="I11" s="16">
        <v>0</v>
      </c>
      <c r="J11" s="16"/>
      <c r="K11" s="16">
        <v>1696072</v>
      </c>
      <c r="L11" s="16">
        <v>1971</v>
      </c>
      <c r="M11" s="16">
        <v>5338687092</v>
      </c>
      <c r="N11" s="16">
        <v>3323067316</v>
      </c>
      <c r="O11" s="115">
        <f t="shared" ref="O11:O33" si="0">N11/$Q$10</f>
        <v>6.0616448141700939E-3</v>
      </c>
    </row>
    <row r="12" spans="1:17" s="7" customFormat="1" ht="20.25" customHeight="1">
      <c r="A12" s="5" t="s">
        <v>234</v>
      </c>
      <c r="B12" s="16">
        <v>0</v>
      </c>
      <c r="C12" s="16">
        <v>0</v>
      </c>
      <c r="D12" s="16">
        <v>0</v>
      </c>
      <c r="E12" s="16"/>
      <c r="F12" s="16">
        <v>1957376</v>
      </c>
      <c r="G12" s="16">
        <v>16596364680</v>
      </c>
      <c r="H12" s="16">
        <v>0</v>
      </c>
      <c r="I12" s="16">
        <v>0</v>
      </c>
      <c r="J12" s="16"/>
      <c r="K12" s="16">
        <v>1957376</v>
      </c>
      <c r="L12" s="16">
        <v>8490</v>
      </c>
      <c r="M12" s="16">
        <v>16596364680</v>
      </c>
      <c r="N12" s="16">
        <v>16519244417</v>
      </c>
      <c r="O12" s="115">
        <f t="shared" si="0"/>
        <v>3.0132941265495664E-2</v>
      </c>
    </row>
    <row r="13" spans="1:17" s="7" customFormat="1" ht="20.25" customHeight="1">
      <c r="A13" s="5" t="s">
        <v>166</v>
      </c>
      <c r="B13" s="16">
        <v>0</v>
      </c>
      <c r="C13" s="16">
        <v>0</v>
      </c>
      <c r="D13" s="16">
        <v>0</v>
      </c>
      <c r="E13" s="16"/>
      <c r="F13" s="16">
        <v>10000</v>
      </c>
      <c r="G13" s="16">
        <v>35512921</v>
      </c>
      <c r="H13" s="16">
        <v>0</v>
      </c>
      <c r="I13" s="16">
        <v>0</v>
      </c>
      <c r="J13" s="16"/>
      <c r="K13" s="16">
        <v>10000</v>
      </c>
      <c r="L13" s="16">
        <v>3476</v>
      </c>
      <c r="M13" s="16">
        <v>35512921</v>
      </c>
      <c r="N13" s="16">
        <v>34553182</v>
      </c>
      <c r="O13" s="115">
        <f t="shared" si="0"/>
        <v>6.3028851529703839E-5</v>
      </c>
    </row>
    <row r="14" spans="1:17" s="7" customFormat="1" ht="20.25" customHeight="1">
      <c r="A14" s="5" t="s">
        <v>167</v>
      </c>
      <c r="B14" s="16">
        <v>200000</v>
      </c>
      <c r="C14" s="16">
        <v>916838922</v>
      </c>
      <c r="D14" s="16">
        <v>877746150</v>
      </c>
      <c r="E14" s="16"/>
      <c r="F14" s="16">
        <v>0</v>
      </c>
      <c r="G14" s="16">
        <v>0</v>
      </c>
      <c r="H14" s="16">
        <v>200000</v>
      </c>
      <c r="I14" s="16">
        <v>892950731</v>
      </c>
      <c r="J14" s="16"/>
      <c r="K14" s="16">
        <v>0</v>
      </c>
      <c r="L14" s="16">
        <v>0</v>
      </c>
      <c r="M14" s="16">
        <v>0</v>
      </c>
      <c r="N14" s="16">
        <v>0</v>
      </c>
      <c r="O14" s="115">
        <f t="shared" si="0"/>
        <v>0</v>
      </c>
    </row>
    <row r="15" spans="1:17" s="7" customFormat="1" ht="20.25" customHeight="1">
      <c r="A15" s="5" t="s">
        <v>235</v>
      </c>
      <c r="B15" s="16">
        <v>0</v>
      </c>
      <c r="C15" s="16">
        <v>0</v>
      </c>
      <c r="D15" s="16">
        <v>0</v>
      </c>
      <c r="E15" s="16"/>
      <c r="F15" s="16">
        <v>12956</v>
      </c>
      <c r="G15" s="16">
        <v>286852667</v>
      </c>
      <c r="H15" s="16">
        <v>0</v>
      </c>
      <c r="I15" s="16">
        <v>0</v>
      </c>
      <c r="J15" s="16"/>
      <c r="K15" s="16">
        <v>12956</v>
      </c>
      <c r="L15" s="16">
        <v>22100</v>
      </c>
      <c r="M15" s="16">
        <v>286852667</v>
      </c>
      <c r="N15" s="16">
        <v>284623956</v>
      </c>
      <c r="O15" s="115">
        <f t="shared" si="0"/>
        <v>5.1918578915600185E-4</v>
      </c>
    </row>
    <row r="16" spans="1:17" s="7" customFormat="1" ht="20.25" customHeight="1">
      <c r="A16" s="5" t="s">
        <v>170</v>
      </c>
      <c r="B16" s="16">
        <v>6000000</v>
      </c>
      <c r="C16" s="16">
        <v>3991749011</v>
      </c>
      <c r="D16" s="16">
        <v>2278362600</v>
      </c>
      <c r="E16" s="16"/>
      <c r="F16" s="16">
        <v>0</v>
      </c>
      <c r="G16" s="16">
        <v>0</v>
      </c>
      <c r="H16" s="16">
        <v>0</v>
      </c>
      <c r="I16" s="16">
        <v>0</v>
      </c>
      <c r="J16" s="16"/>
      <c r="K16" s="16">
        <v>6000000</v>
      </c>
      <c r="L16" s="16">
        <v>402</v>
      </c>
      <c r="M16" s="16">
        <v>3991749011</v>
      </c>
      <c r="N16" s="16">
        <v>2397648600</v>
      </c>
      <c r="O16" s="115">
        <f t="shared" si="0"/>
        <v>4.3735780290742043E-3</v>
      </c>
    </row>
    <row r="17" spans="1:15" s="7" customFormat="1" ht="20.25" customHeight="1">
      <c r="A17" s="5" t="s">
        <v>171</v>
      </c>
      <c r="B17" s="16">
        <v>3900934</v>
      </c>
      <c r="C17" s="16">
        <v>22033517783</v>
      </c>
      <c r="D17" s="16">
        <v>15631103203</v>
      </c>
      <c r="E17" s="16"/>
      <c r="F17" s="16">
        <v>0</v>
      </c>
      <c r="G17" s="16">
        <v>0</v>
      </c>
      <c r="H17" s="16">
        <v>0</v>
      </c>
      <c r="I17" s="16">
        <v>0</v>
      </c>
      <c r="J17" s="16"/>
      <c r="K17" s="16">
        <v>3900934</v>
      </c>
      <c r="L17" s="16">
        <v>4756</v>
      </c>
      <c r="M17" s="16">
        <v>22033517783</v>
      </c>
      <c r="N17" s="16">
        <v>18442452697</v>
      </c>
      <c r="O17" s="115">
        <f t="shared" si="0"/>
        <v>3.3641087321069275E-2</v>
      </c>
    </row>
    <row r="18" spans="1:15" s="7" customFormat="1" ht="20.25" customHeight="1">
      <c r="A18" s="5" t="s">
        <v>172</v>
      </c>
      <c r="B18" s="16">
        <v>6800000</v>
      </c>
      <c r="C18" s="16">
        <v>27010148416</v>
      </c>
      <c r="D18" s="16">
        <v>22313241541</v>
      </c>
      <c r="E18" s="16"/>
      <c r="F18" s="16">
        <v>6312718</v>
      </c>
      <c r="G18" s="16">
        <v>22506768324</v>
      </c>
      <c r="H18" s="16">
        <v>6400000</v>
      </c>
      <c r="I18" s="16">
        <v>24079910205</v>
      </c>
      <c r="J18" s="16"/>
      <c r="K18" s="16">
        <v>6712718</v>
      </c>
      <c r="L18" s="16">
        <v>3562</v>
      </c>
      <c r="M18" s="16">
        <v>24095600584</v>
      </c>
      <c r="N18" s="16">
        <v>23768432844</v>
      </c>
      <c r="O18" s="115">
        <f t="shared" si="0"/>
        <v>4.3356268167088409E-2</v>
      </c>
    </row>
    <row r="19" spans="1:15" s="7" customFormat="1" ht="20.25" customHeight="1">
      <c r="A19" s="5" t="s">
        <v>174</v>
      </c>
      <c r="B19" s="16">
        <v>28800000</v>
      </c>
      <c r="C19" s="16">
        <v>29721155306</v>
      </c>
      <c r="D19" s="16">
        <v>28829040481</v>
      </c>
      <c r="E19" s="16"/>
      <c r="F19" s="16">
        <v>0</v>
      </c>
      <c r="G19" s="16">
        <v>0</v>
      </c>
      <c r="H19" s="16">
        <v>28800000</v>
      </c>
      <c r="I19" s="16">
        <v>30407772861</v>
      </c>
      <c r="J19" s="16"/>
      <c r="K19" s="16">
        <v>0</v>
      </c>
      <c r="L19" s="16">
        <v>0</v>
      </c>
      <c r="M19" s="16">
        <v>0</v>
      </c>
      <c r="N19" s="16">
        <v>0</v>
      </c>
      <c r="O19" s="115">
        <f t="shared" si="0"/>
        <v>0</v>
      </c>
    </row>
    <row r="20" spans="1:15" s="7" customFormat="1" ht="20.25" customHeight="1">
      <c r="A20" s="5" t="s">
        <v>176</v>
      </c>
      <c r="B20" s="16">
        <v>0</v>
      </c>
      <c r="C20" s="16">
        <v>0</v>
      </c>
      <c r="D20" s="16">
        <v>0</v>
      </c>
      <c r="E20" s="16"/>
      <c r="F20" s="16">
        <v>8433213</v>
      </c>
      <c r="G20" s="16">
        <v>38298504087</v>
      </c>
      <c r="H20" s="16">
        <v>0</v>
      </c>
      <c r="I20" s="16">
        <v>0</v>
      </c>
      <c r="J20" s="16"/>
      <c r="K20" s="16">
        <v>8433213</v>
      </c>
      <c r="L20" s="16">
        <v>4527</v>
      </c>
      <c r="M20" s="16">
        <v>38298504087</v>
      </c>
      <c r="N20" s="16">
        <v>37950001182</v>
      </c>
      <c r="O20" s="115">
        <f t="shared" si="0"/>
        <v>6.9225027959866708E-2</v>
      </c>
    </row>
    <row r="21" spans="1:15" s="7" customFormat="1" ht="20.25" customHeight="1">
      <c r="A21" s="5" t="s">
        <v>136</v>
      </c>
      <c r="B21" s="16">
        <v>8000000</v>
      </c>
      <c r="C21" s="16">
        <v>24012875178</v>
      </c>
      <c r="D21" s="16">
        <v>21399908400</v>
      </c>
      <c r="E21" s="16"/>
      <c r="F21" s="16">
        <v>1438449</v>
      </c>
      <c r="G21" s="16">
        <v>3902355751</v>
      </c>
      <c r="H21" s="16">
        <v>0</v>
      </c>
      <c r="I21" s="16">
        <v>0</v>
      </c>
      <c r="J21" s="16"/>
      <c r="K21" s="16">
        <v>9438449</v>
      </c>
      <c r="L21" s="16">
        <v>2711</v>
      </c>
      <c r="M21" s="16">
        <v>27915230929</v>
      </c>
      <c r="N21" s="16">
        <v>25435388812</v>
      </c>
      <c r="O21" s="115">
        <f t="shared" si="0"/>
        <v>4.6396981471397862E-2</v>
      </c>
    </row>
    <row r="22" spans="1:15" s="7" customFormat="1" ht="20.25" customHeight="1">
      <c r="A22" s="5" t="s">
        <v>177</v>
      </c>
      <c r="B22" s="16">
        <v>4000000</v>
      </c>
      <c r="C22" s="16">
        <v>29517352472</v>
      </c>
      <c r="D22" s="16">
        <v>20676240000</v>
      </c>
      <c r="E22" s="16"/>
      <c r="F22" s="16">
        <v>0</v>
      </c>
      <c r="G22" s="16">
        <v>0</v>
      </c>
      <c r="H22" s="16">
        <v>0</v>
      </c>
      <c r="I22" s="16">
        <v>0</v>
      </c>
      <c r="J22" s="16"/>
      <c r="K22" s="16">
        <v>4000000</v>
      </c>
      <c r="L22" s="16">
        <v>6540</v>
      </c>
      <c r="M22" s="16">
        <v>29517352472</v>
      </c>
      <c r="N22" s="16">
        <v>26004348000</v>
      </c>
      <c r="O22" s="115">
        <f t="shared" si="0"/>
        <v>4.7434826384983905E-2</v>
      </c>
    </row>
    <row r="23" spans="1:15" s="7" customFormat="1" ht="20.25" customHeight="1">
      <c r="A23" s="5" t="s">
        <v>178</v>
      </c>
      <c r="B23" s="16">
        <v>1000000</v>
      </c>
      <c r="C23" s="16">
        <v>20895104878</v>
      </c>
      <c r="D23" s="16">
        <v>15049917000</v>
      </c>
      <c r="E23" s="16"/>
      <c r="F23" s="16">
        <v>874139</v>
      </c>
      <c r="G23" s="16">
        <v>12984679859</v>
      </c>
      <c r="H23" s="16">
        <v>0</v>
      </c>
      <c r="I23" s="16">
        <v>0</v>
      </c>
      <c r="J23" s="16"/>
      <c r="K23" s="16">
        <v>1874139</v>
      </c>
      <c r="L23" s="16">
        <v>15120</v>
      </c>
      <c r="M23" s="16">
        <v>33879784737</v>
      </c>
      <c r="N23" s="16">
        <v>28168376643</v>
      </c>
      <c r="O23" s="115">
        <f t="shared" si="0"/>
        <v>5.1382255598469179E-2</v>
      </c>
    </row>
    <row r="24" spans="1:15" s="7" customFormat="1" ht="20.25" customHeight="1">
      <c r="A24" s="5" t="s">
        <v>180</v>
      </c>
      <c r="B24" s="16">
        <v>1939847</v>
      </c>
      <c r="C24" s="16">
        <v>23646289742</v>
      </c>
      <c r="D24" s="16">
        <v>14385154635</v>
      </c>
      <c r="E24" s="16"/>
      <c r="F24" s="16">
        <v>0</v>
      </c>
      <c r="G24" s="16">
        <v>0</v>
      </c>
      <c r="H24" s="16">
        <v>1939847</v>
      </c>
      <c r="I24" s="16">
        <v>14850464545</v>
      </c>
      <c r="J24" s="16"/>
      <c r="K24" s="16">
        <v>0</v>
      </c>
      <c r="L24" s="16">
        <v>0</v>
      </c>
      <c r="M24" s="16">
        <v>0</v>
      </c>
      <c r="N24" s="16">
        <v>0</v>
      </c>
      <c r="O24" s="115">
        <f t="shared" si="0"/>
        <v>0</v>
      </c>
    </row>
    <row r="25" spans="1:15" s="7" customFormat="1" ht="20.25" customHeight="1">
      <c r="A25" s="5" t="s">
        <v>197</v>
      </c>
      <c r="B25" s="16">
        <v>8585000</v>
      </c>
      <c r="C25" s="16">
        <v>32487377833</v>
      </c>
      <c r="D25" s="16">
        <v>22077249103</v>
      </c>
      <c r="E25" s="16"/>
      <c r="F25" s="16">
        <v>0</v>
      </c>
      <c r="G25" s="16">
        <v>0</v>
      </c>
      <c r="H25" s="16">
        <v>0</v>
      </c>
      <c r="I25" s="16">
        <v>0</v>
      </c>
      <c r="J25" s="16"/>
      <c r="K25" s="16">
        <v>8585000</v>
      </c>
      <c r="L25" s="16">
        <v>2780</v>
      </c>
      <c r="M25" s="16">
        <v>32487377833</v>
      </c>
      <c r="N25" s="16">
        <v>23724295516</v>
      </c>
      <c r="O25" s="115">
        <f t="shared" si="0"/>
        <v>4.3275756766042055E-2</v>
      </c>
    </row>
    <row r="26" spans="1:15" s="7" customFormat="1" ht="20.25" customHeight="1">
      <c r="A26" s="5" t="s">
        <v>188</v>
      </c>
      <c r="B26" s="16">
        <v>2800000</v>
      </c>
      <c r="C26" s="16">
        <v>5809786436</v>
      </c>
      <c r="D26" s="16">
        <v>3214757700</v>
      </c>
      <c r="E26" s="16"/>
      <c r="F26" s="16">
        <v>0</v>
      </c>
      <c r="G26" s="16">
        <v>0</v>
      </c>
      <c r="H26" s="16">
        <v>0</v>
      </c>
      <c r="I26" s="16">
        <v>0</v>
      </c>
      <c r="J26" s="16"/>
      <c r="K26" s="16">
        <v>2800000</v>
      </c>
      <c r="L26" s="16">
        <v>1227</v>
      </c>
      <c r="M26" s="16">
        <v>5809786436</v>
      </c>
      <c r="N26" s="16">
        <v>3415158181</v>
      </c>
      <c r="O26" s="115">
        <f t="shared" si="0"/>
        <v>6.2296288064208503E-3</v>
      </c>
    </row>
    <row r="27" spans="1:15" s="7" customFormat="1" ht="20.25" customHeight="1">
      <c r="A27" s="5" t="s">
        <v>236</v>
      </c>
      <c r="B27" s="16">
        <v>0</v>
      </c>
      <c r="C27" s="16">
        <v>0</v>
      </c>
      <c r="D27" s="16">
        <v>0</v>
      </c>
      <c r="E27" s="16"/>
      <c r="F27" s="16">
        <v>6200000</v>
      </c>
      <c r="G27" s="16">
        <v>58892601442</v>
      </c>
      <c r="H27" s="16">
        <v>0</v>
      </c>
      <c r="I27" s="16">
        <v>0</v>
      </c>
      <c r="J27" s="16"/>
      <c r="K27" s="16">
        <v>6200000</v>
      </c>
      <c r="L27" s="16">
        <v>9320</v>
      </c>
      <c r="M27" s="16">
        <v>58892601442</v>
      </c>
      <c r="N27" s="16">
        <v>57440185200</v>
      </c>
      <c r="O27" s="115">
        <f t="shared" si="0"/>
        <v>0.10477729387729014</v>
      </c>
    </row>
    <row r="28" spans="1:15" s="7" customFormat="1" ht="20.25" customHeight="1">
      <c r="A28" s="5" t="s">
        <v>205</v>
      </c>
      <c r="B28" s="16">
        <v>13800000</v>
      </c>
      <c r="C28" s="16">
        <v>37293832078</v>
      </c>
      <c r="D28" s="16">
        <v>32840628661</v>
      </c>
      <c r="E28" s="16"/>
      <c r="F28" s="16">
        <v>0</v>
      </c>
      <c r="G28" s="16">
        <v>0</v>
      </c>
      <c r="H28" s="16">
        <v>0</v>
      </c>
      <c r="I28" s="16">
        <v>0</v>
      </c>
      <c r="J28" s="16"/>
      <c r="K28" s="16">
        <v>13800000</v>
      </c>
      <c r="L28" s="16">
        <v>2381</v>
      </c>
      <c r="M28" s="16">
        <v>37293832078</v>
      </c>
      <c r="N28" s="16">
        <v>32662296091</v>
      </c>
      <c r="O28" s="115">
        <f t="shared" si="0"/>
        <v>5.9579665077990937E-2</v>
      </c>
    </row>
    <row r="29" spans="1:15" s="7" customFormat="1" ht="20.25" customHeight="1">
      <c r="A29" s="5" t="s">
        <v>237</v>
      </c>
      <c r="B29" s="16">
        <v>0</v>
      </c>
      <c r="C29" s="16">
        <v>0</v>
      </c>
      <c r="D29" s="16">
        <v>0</v>
      </c>
      <c r="E29" s="16"/>
      <c r="F29" s="16">
        <v>93465</v>
      </c>
      <c r="G29" s="16">
        <v>2308327463</v>
      </c>
      <c r="H29" s="16">
        <v>0</v>
      </c>
      <c r="I29" s="16">
        <v>0</v>
      </c>
      <c r="J29" s="16"/>
      <c r="K29" s="16">
        <v>93465</v>
      </c>
      <c r="L29" s="16">
        <v>25060</v>
      </c>
      <c r="M29" s="16">
        <v>2308327463</v>
      </c>
      <c r="N29" s="16">
        <v>2328296619</v>
      </c>
      <c r="O29" s="115">
        <f t="shared" si="0"/>
        <v>4.2470722932568825E-3</v>
      </c>
    </row>
    <row r="30" spans="1:15" s="7" customFormat="1" ht="20.25" customHeight="1">
      <c r="A30" s="5" t="s">
        <v>142</v>
      </c>
      <c r="B30" s="16">
        <v>17236589</v>
      </c>
      <c r="C30" s="16">
        <v>19364527833</v>
      </c>
      <c r="D30" s="16">
        <v>18830300397</v>
      </c>
      <c r="E30" s="16"/>
      <c r="F30" s="16">
        <v>1111986</v>
      </c>
      <c r="G30" s="16">
        <v>1206511390</v>
      </c>
      <c r="H30" s="16">
        <v>18248575</v>
      </c>
      <c r="I30" s="16">
        <v>22448658582</v>
      </c>
      <c r="J30" s="16"/>
      <c r="K30" s="16">
        <v>100000</v>
      </c>
      <c r="L30" s="16">
        <v>1169</v>
      </c>
      <c r="M30" s="16">
        <v>112112462</v>
      </c>
      <c r="N30" s="16">
        <v>116204446</v>
      </c>
      <c r="O30" s="115">
        <f t="shared" si="0"/>
        <v>2.1196984908728483E-4</v>
      </c>
    </row>
    <row r="31" spans="1:15" s="7" customFormat="1" ht="20.25" customHeight="1">
      <c r="A31" s="5" t="s">
        <v>190</v>
      </c>
      <c r="B31" s="16">
        <v>10400000</v>
      </c>
      <c r="C31" s="16">
        <v>27282822474</v>
      </c>
      <c r="D31" s="16">
        <v>22020195600</v>
      </c>
      <c r="E31" s="16"/>
      <c r="F31" s="16">
        <v>7022545</v>
      </c>
      <c r="G31" s="16">
        <v>15388311970</v>
      </c>
      <c r="H31" s="16">
        <v>11000000</v>
      </c>
      <c r="I31" s="16">
        <v>25477501788</v>
      </c>
      <c r="J31" s="16"/>
      <c r="K31" s="16">
        <v>6422545</v>
      </c>
      <c r="L31" s="16">
        <v>2255</v>
      </c>
      <c r="M31" s="16">
        <v>15326119514</v>
      </c>
      <c r="N31" s="16">
        <v>14396666086</v>
      </c>
      <c r="O31" s="115">
        <f t="shared" si="0"/>
        <v>2.6261122036668475E-2</v>
      </c>
    </row>
    <row r="32" spans="1:15" s="7" customFormat="1" ht="20.25" customHeight="1">
      <c r="A32" s="5" t="s">
        <v>198</v>
      </c>
      <c r="B32" s="16">
        <v>5000000</v>
      </c>
      <c r="C32" s="16">
        <v>30773126522</v>
      </c>
      <c r="D32" s="16">
        <v>21650409000</v>
      </c>
      <c r="E32" s="16"/>
      <c r="F32" s="16">
        <v>0</v>
      </c>
      <c r="G32" s="16">
        <v>0</v>
      </c>
      <c r="H32" s="16">
        <v>0</v>
      </c>
      <c r="I32" s="16">
        <v>0</v>
      </c>
      <c r="J32" s="16"/>
      <c r="K32" s="16">
        <v>5000000</v>
      </c>
      <c r="L32" s="16">
        <v>4378</v>
      </c>
      <c r="M32" s="16">
        <v>30773126522</v>
      </c>
      <c r="N32" s="16">
        <v>21759754500</v>
      </c>
      <c r="O32" s="115">
        <f t="shared" si="0"/>
        <v>3.9692215197526672E-2</v>
      </c>
    </row>
    <row r="33" spans="1:15" s="7" customFormat="1" ht="20.25" customHeight="1">
      <c r="A33" s="5" t="s">
        <v>199</v>
      </c>
      <c r="B33" s="16">
        <v>100000</v>
      </c>
      <c r="C33" s="16">
        <v>2702451600</v>
      </c>
      <c r="D33" s="16">
        <v>3146168250</v>
      </c>
      <c r="E33" s="16"/>
      <c r="F33" s="16">
        <v>0</v>
      </c>
      <c r="G33" s="16">
        <v>0</v>
      </c>
      <c r="H33" s="16">
        <v>0</v>
      </c>
      <c r="I33" s="16">
        <v>0</v>
      </c>
      <c r="J33" s="16"/>
      <c r="K33" s="16">
        <v>100000</v>
      </c>
      <c r="L33" s="16">
        <v>28800</v>
      </c>
      <c r="M33" s="16">
        <v>2702451600</v>
      </c>
      <c r="N33" s="16">
        <v>2862864000</v>
      </c>
      <c r="O33" s="115">
        <f t="shared" si="0"/>
        <v>5.2221827212826314E-3</v>
      </c>
    </row>
    <row r="34" spans="1:15" ht="26.25" customHeight="1" thickBot="1">
      <c r="A34" s="81" t="s">
        <v>14</v>
      </c>
      <c r="B34" s="117"/>
      <c r="C34" s="84">
        <f>SUM(C10:C33)</f>
        <v>380931284267</v>
      </c>
      <c r="D34" s="84">
        <f>SUM(D10:D33)</f>
        <v>292061552552</v>
      </c>
      <c r="E34" s="16"/>
      <c r="F34" s="117"/>
      <c r="G34" s="84">
        <f>SUM(G10:G33)</f>
        <v>173685740810</v>
      </c>
      <c r="H34" s="117"/>
      <c r="I34" s="84">
        <f>SUM(I10:I33)</f>
        <v>118157258712</v>
      </c>
      <c r="J34" s="117">
        <f>SUM(J10:J33)</f>
        <v>0</v>
      </c>
      <c r="K34" s="117"/>
      <c r="L34" s="84">
        <f>SUM(L10:L33)</f>
        <v>162115</v>
      </c>
      <c r="M34" s="84">
        <f>SUM(M10:M33)</f>
        <v>427107483260</v>
      </c>
      <c r="N34" s="84">
        <f>SUM(N10:N33)</f>
        <v>365504447551</v>
      </c>
      <c r="O34" s="116">
        <f>SUM(O10:O33)</f>
        <v>0.66672081193964727</v>
      </c>
    </row>
    <row r="35" spans="1:15" ht="16.5" thickTop="1"/>
    <row r="41" spans="1:15">
      <c r="I41" s="16"/>
    </row>
    <row r="42" spans="1:15">
      <c r="I42" s="16"/>
      <c r="K42" s="94"/>
    </row>
    <row r="44" spans="1:15">
      <c r="I44" s="68"/>
      <c r="K44" s="68"/>
    </row>
  </sheetData>
  <mergeCells count="19">
    <mergeCell ref="A1:O1"/>
    <mergeCell ref="A2:O2"/>
    <mergeCell ref="A3:O3"/>
    <mergeCell ref="A8:A9"/>
    <mergeCell ref="F8:G8"/>
    <mergeCell ref="H8:I8"/>
    <mergeCell ref="M8:M9"/>
    <mergeCell ref="K8:K9"/>
    <mergeCell ref="C8:C9"/>
    <mergeCell ref="B8:B9"/>
    <mergeCell ref="A5:O5"/>
    <mergeCell ref="A4:O4"/>
    <mergeCell ref="F7:I7"/>
    <mergeCell ref="B7:D7"/>
    <mergeCell ref="K7:O7"/>
    <mergeCell ref="D8:D9"/>
    <mergeCell ref="N8:N9"/>
    <mergeCell ref="L8:L9"/>
    <mergeCell ref="O8:O9"/>
  </mergeCells>
  <pageMargins left="0.7" right="0.7" top="0.75" bottom="0.75" header="0.3" footer="0.3"/>
  <pageSetup paperSize="9" scale="61" orientation="landscape" horizontalDpi="4294967295" verticalDpi="4294967295" r:id="rId1"/>
  <headerFooter differentOddEven="1"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"/>
  <sheetViews>
    <sheetView rightToLeft="1" view="pageBreakPreview" zoomScaleNormal="100" zoomScaleSheetLayoutView="100" workbookViewId="0">
      <selection activeCell="B17" sqref="B17"/>
    </sheetView>
  </sheetViews>
  <sheetFormatPr defaultColWidth="9" defaultRowHeight="18"/>
  <cols>
    <col min="1" max="1" width="16.25" style="24" bestFit="1" customWidth="1"/>
    <col min="2" max="3" width="27.875" style="24" customWidth="1"/>
    <col min="4" max="4" width="9" style="25" customWidth="1"/>
    <col min="5" max="16384" width="9" style="25"/>
  </cols>
  <sheetData>
    <row r="1" spans="1:6" s="71" customFormat="1" ht="19.5">
      <c r="A1" s="141" t="s">
        <v>144</v>
      </c>
      <c r="B1" s="141"/>
      <c r="C1" s="141"/>
      <c r="D1" s="73"/>
      <c r="E1" s="73"/>
      <c r="F1" s="73"/>
    </row>
    <row r="2" spans="1:6" s="71" customFormat="1" ht="19.5">
      <c r="A2" s="141" t="s">
        <v>61</v>
      </c>
      <c r="B2" s="141"/>
      <c r="C2" s="141"/>
    </row>
    <row r="3" spans="1:6" s="71" customFormat="1" ht="19.5">
      <c r="A3" s="141" t="str">
        <f>'صفحه نخست'!N15</f>
        <v>برای ماه منتهی به 1404/06/31</v>
      </c>
      <c r="B3" s="141"/>
      <c r="C3" s="141"/>
    </row>
    <row r="4" spans="1:6" s="71" customFormat="1" ht="19.5">
      <c r="A4" s="145" t="s">
        <v>107</v>
      </c>
      <c r="B4" s="145"/>
      <c r="C4" s="145"/>
    </row>
    <row r="5" spans="1:6" ht="18.75">
      <c r="A5" s="110"/>
      <c r="B5" s="111" t="str">
        <f>'صفحه نخست'!N17</f>
        <v>از 1404/05/31 تا  1404/06/31</v>
      </c>
      <c r="C5" s="111" t="str">
        <f>'صفحه نخست'!N19</f>
        <v>از ابتدای سال مالی تا 1404/06/31</v>
      </c>
    </row>
    <row r="6" spans="1:6" ht="16.5" customHeight="1">
      <c r="A6" s="190" t="s">
        <v>72</v>
      </c>
      <c r="B6" s="188" t="s">
        <v>55</v>
      </c>
      <c r="C6" s="188" t="s">
        <v>55</v>
      </c>
    </row>
    <row r="7" spans="1:6" ht="18.75" thickBot="1">
      <c r="A7" s="191"/>
      <c r="B7" s="189"/>
      <c r="C7" s="189"/>
    </row>
    <row r="8" spans="1:6" ht="18.75">
      <c r="A8" s="106" t="s">
        <v>161</v>
      </c>
      <c r="B8" s="106">
        <v>28249546</v>
      </c>
      <c r="C8" s="106">
        <v>952478152</v>
      </c>
    </row>
    <row r="9" spans="1:6" ht="23.1" customHeight="1" thickBot="1">
      <c r="A9" s="106" t="s">
        <v>14</v>
      </c>
      <c r="B9" s="107">
        <f>B8</f>
        <v>28249546</v>
      </c>
      <c r="C9" s="107">
        <f>C8</f>
        <v>952478152</v>
      </c>
    </row>
    <row r="10" spans="1:6" ht="23.1" customHeight="1" thickTop="1">
      <c r="A10" s="112" t="s">
        <v>15</v>
      </c>
      <c r="B10" s="104"/>
      <c r="C10" s="104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9"/>
  <sheetViews>
    <sheetView rightToLeft="1" view="pageBreakPreview" zoomScale="110" zoomScaleNormal="100" zoomScaleSheetLayoutView="110" workbookViewId="0">
      <selection activeCell="E14" sqref="E14"/>
    </sheetView>
  </sheetViews>
  <sheetFormatPr defaultColWidth="14.375" defaultRowHeight="15.75"/>
  <cols>
    <col min="1" max="1" width="14.375" style="1" customWidth="1"/>
    <col min="2" max="16384" width="14.375" style="1"/>
  </cols>
  <sheetData>
    <row r="1" spans="1:9" ht="21">
      <c r="A1" s="147" t="str">
        <f>' سهام'!A1:O1</f>
        <v xml:space="preserve"> صندوق سرمایه گذاری بازده سهام</v>
      </c>
      <c r="B1" s="147"/>
      <c r="C1" s="147"/>
      <c r="D1" s="147"/>
      <c r="E1" s="147"/>
      <c r="F1" s="147"/>
      <c r="G1" s="147"/>
      <c r="H1" s="147"/>
      <c r="I1" s="147"/>
    </row>
    <row r="2" spans="1:9" ht="21">
      <c r="A2" s="147" t="str">
        <f>' سهام'!A2:O2</f>
        <v xml:space="preserve">صورت وضعیت پرتفوی </v>
      </c>
      <c r="B2" s="147"/>
      <c r="C2" s="147"/>
      <c r="D2" s="147"/>
      <c r="E2" s="147"/>
      <c r="F2" s="147"/>
      <c r="G2" s="147"/>
      <c r="H2" s="147"/>
      <c r="I2" s="147"/>
    </row>
    <row r="3" spans="1:9" ht="21">
      <c r="A3" s="147" t="str">
        <f>' سهام'!A3:O3</f>
        <v>برای ماه منتهی به 1404/06/31</v>
      </c>
      <c r="B3" s="147"/>
      <c r="C3" s="147"/>
      <c r="D3" s="147"/>
      <c r="E3" s="147"/>
      <c r="F3" s="147"/>
      <c r="G3" s="147"/>
      <c r="H3" s="147"/>
      <c r="I3" s="147"/>
    </row>
    <row r="4" spans="1:9" s="64" customFormat="1" ht="16.149999999999999" customHeight="1">
      <c r="A4" s="149" t="s">
        <v>16</v>
      </c>
      <c r="B4" s="149"/>
      <c r="C4" s="149"/>
      <c r="D4" s="149"/>
      <c r="E4" s="149"/>
    </row>
    <row r="5" spans="1:9">
      <c r="A5" s="65"/>
      <c r="B5" s="66"/>
      <c r="C5" s="66"/>
      <c r="D5" s="66"/>
      <c r="E5" s="66"/>
    </row>
    <row r="6" spans="1:9">
      <c r="A6" s="65"/>
      <c r="B6" s="148" t="str">
        <f>'صفحه نخست'!N10</f>
        <v>1404/05/31</v>
      </c>
      <c r="C6" s="148"/>
      <c r="D6" s="148"/>
      <c r="E6" s="148"/>
      <c r="F6" s="148" t="str">
        <f>'صفحه نخست'!O10</f>
        <v>1404/06/31</v>
      </c>
      <c r="G6" s="148"/>
      <c r="H6" s="148"/>
      <c r="I6" s="148"/>
    </row>
    <row r="7" spans="1:9">
      <c r="A7" s="67" t="s">
        <v>17</v>
      </c>
      <c r="B7" s="67" t="s">
        <v>18</v>
      </c>
      <c r="C7" s="67" t="s">
        <v>19</v>
      </c>
      <c r="D7" s="67" t="s">
        <v>20</v>
      </c>
      <c r="E7" s="67" t="s">
        <v>21</v>
      </c>
      <c r="F7" s="67" t="s">
        <v>18</v>
      </c>
      <c r="G7" s="67" t="s">
        <v>19</v>
      </c>
      <c r="H7" s="67" t="s">
        <v>20</v>
      </c>
      <c r="I7" s="67" t="s">
        <v>21</v>
      </c>
    </row>
    <row r="8" spans="1:9">
      <c r="A8" s="5"/>
      <c r="B8" s="3"/>
      <c r="C8" s="3"/>
      <c r="D8" s="5"/>
      <c r="E8" s="3"/>
      <c r="F8" s="3"/>
      <c r="G8" s="3"/>
      <c r="H8" s="5"/>
      <c r="I8" s="3"/>
    </row>
    <row r="9" spans="1:9">
      <c r="A9" s="5"/>
      <c r="B9" s="3"/>
      <c r="C9" s="3"/>
      <c r="D9" s="3"/>
      <c r="E9" s="3"/>
      <c r="F9" s="3"/>
      <c r="G9" s="3"/>
      <c r="H9" s="3"/>
      <c r="I9" s="3"/>
    </row>
  </sheetData>
  <mergeCells count="6">
    <mergeCell ref="A1:I1"/>
    <mergeCell ref="A2:I2"/>
    <mergeCell ref="A3:I3"/>
    <mergeCell ref="B6:E6"/>
    <mergeCell ref="F6:I6"/>
    <mergeCell ref="A4:E4"/>
  </mergeCells>
  <pageMargins left="0.7" right="0.7" top="0.75" bottom="0.75" header="0.3" footer="0.3"/>
  <pageSetup scale="64" orientation="portrait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S14"/>
  <sheetViews>
    <sheetView rightToLeft="1" view="pageBreakPreview" topLeftCell="C1" zoomScale="90" zoomScaleNormal="100" zoomScaleSheetLayoutView="90" workbookViewId="0">
      <selection activeCell="P22" sqref="P22"/>
    </sheetView>
  </sheetViews>
  <sheetFormatPr defaultColWidth="9" defaultRowHeight="15.75"/>
  <cols>
    <col min="1" max="1" width="28.625" style="1" bestFit="1" customWidth="1"/>
    <col min="2" max="11" width="13" style="1" customWidth="1"/>
    <col min="12" max="12" width="13.125" style="1" customWidth="1"/>
    <col min="13" max="19" width="13" style="1" customWidth="1"/>
    <col min="20" max="20" width="9" style="63" customWidth="1"/>
    <col min="21" max="16384" width="9" style="63"/>
  </cols>
  <sheetData>
    <row r="1" spans="1:19" s="70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19" s="70" customFormat="1" ht="21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s="70" customFormat="1" ht="21">
      <c r="A3" s="147" t="str">
        <f>'صفحه نخست'!N15</f>
        <v>برای ماه منتهی به 1404/06/31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s="70" customFormat="1" ht="21">
      <c r="A4" s="155" t="s">
        <v>22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6" spans="1:19" ht="18" customHeight="1">
      <c r="A6" s="138" t="s">
        <v>23</v>
      </c>
      <c r="B6" s="138"/>
      <c r="C6" s="138"/>
      <c r="D6" s="138"/>
      <c r="E6" s="138"/>
      <c r="F6" s="138"/>
      <c r="G6" s="138"/>
      <c r="H6" s="138" t="str">
        <f>'صفحه نخست'!N10</f>
        <v>1404/05/31</v>
      </c>
      <c r="I6" s="138"/>
      <c r="J6" s="138"/>
      <c r="K6" s="146" t="s">
        <v>3</v>
      </c>
      <c r="L6" s="146"/>
      <c r="M6" s="146"/>
      <c r="N6" s="146"/>
      <c r="O6" s="138" t="str">
        <f>'صفحه نخست'!O10</f>
        <v>1404/06/31</v>
      </c>
      <c r="P6" s="138"/>
      <c r="Q6" s="138"/>
      <c r="R6" s="138"/>
      <c r="S6" s="138"/>
    </row>
    <row r="7" spans="1:19" ht="26.25" customHeight="1">
      <c r="A7" s="154" t="s">
        <v>24</v>
      </c>
      <c r="B7" s="152" t="s">
        <v>25</v>
      </c>
      <c r="C7" s="144" t="s">
        <v>26</v>
      </c>
      <c r="D7" s="150" t="s">
        <v>27</v>
      </c>
      <c r="E7" s="152" t="s">
        <v>28</v>
      </c>
      <c r="F7" s="151" t="s">
        <v>29</v>
      </c>
      <c r="G7" s="151" t="s">
        <v>30</v>
      </c>
      <c r="H7" s="150" t="s">
        <v>5</v>
      </c>
      <c r="I7" s="150" t="s">
        <v>6</v>
      </c>
      <c r="J7" s="150" t="s">
        <v>7</v>
      </c>
      <c r="K7" s="151" t="s">
        <v>8</v>
      </c>
      <c r="L7" s="151"/>
      <c r="M7" s="151" t="s">
        <v>9</v>
      </c>
      <c r="N7" s="151"/>
      <c r="O7" s="150" t="s">
        <v>5</v>
      </c>
      <c r="P7" s="150" t="s">
        <v>31</v>
      </c>
      <c r="Q7" s="150" t="s">
        <v>6</v>
      </c>
      <c r="R7" s="150" t="s">
        <v>7</v>
      </c>
      <c r="S7" s="150" t="s">
        <v>32</v>
      </c>
    </row>
    <row r="8" spans="1:19" s="1" customFormat="1" ht="40.5" customHeight="1">
      <c r="A8" s="138"/>
      <c r="B8" s="146"/>
      <c r="C8" s="153"/>
      <c r="D8" s="138"/>
      <c r="E8" s="146"/>
      <c r="F8" s="146"/>
      <c r="G8" s="146"/>
      <c r="H8" s="138"/>
      <c r="I8" s="138"/>
      <c r="J8" s="138"/>
      <c r="K8" s="4" t="s">
        <v>5</v>
      </c>
      <c r="L8" s="4" t="s">
        <v>12</v>
      </c>
      <c r="M8" s="4" t="s">
        <v>5</v>
      </c>
      <c r="N8" s="4" t="s">
        <v>13</v>
      </c>
      <c r="O8" s="138"/>
      <c r="P8" s="138"/>
      <c r="Q8" s="138"/>
      <c r="R8" s="138"/>
      <c r="S8" s="138"/>
    </row>
    <row r="9" spans="1:19" s="1" customFormat="1" ht="40.5" customHeight="1">
      <c r="A9" s="3" t="s">
        <v>206</v>
      </c>
      <c r="B9" s="1" t="s">
        <v>209</v>
      </c>
      <c r="C9" s="6" t="s">
        <v>209</v>
      </c>
      <c r="D9" s="3" t="s">
        <v>210</v>
      </c>
      <c r="E9" s="1" t="s">
        <v>211</v>
      </c>
      <c r="F9" s="16">
        <v>1000000</v>
      </c>
      <c r="G9" s="16">
        <v>0</v>
      </c>
      <c r="H9" s="16">
        <v>15000</v>
      </c>
      <c r="I9" s="16">
        <v>13449787330</v>
      </c>
      <c r="J9" s="16">
        <v>13925125615</v>
      </c>
      <c r="K9" s="16">
        <v>0</v>
      </c>
      <c r="L9" s="16">
        <v>0</v>
      </c>
      <c r="M9" s="16">
        <v>0</v>
      </c>
      <c r="N9" s="16">
        <v>0</v>
      </c>
      <c r="O9" s="16">
        <v>15000</v>
      </c>
      <c r="P9" s="16">
        <v>955000</v>
      </c>
      <c r="Q9" s="16">
        <v>13449787330</v>
      </c>
      <c r="R9" s="16">
        <v>14322403595</v>
      </c>
      <c r="S9" s="123">
        <f>R9/' سهام'!$Q$10</f>
        <v>2.6125658983816642E-2</v>
      </c>
    </row>
    <row r="10" spans="1:19" s="1" customFormat="1" ht="40.5" customHeight="1">
      <c r="A10" s="3" t="s">
        <v>207</v>
      </c>
      <c r="B10" s="1" t="s">
        <v>209</v>
      </c>
      <c r="C10" s="6" t="s">
        <v>209</v>
      </c>
      <c r="D10" s="3" t="s">
        <v>212</v>
      </c>
      <c r="E10" s="1" t="s">
        <v>213</v>
      </c>
      <c r="F10" s="16">
        <v>1000000</v>
      </c>
      <c r="G10" s="16">
        <v>0</v>
      </c>
      <c r="H10" s="16">
        <v>2042</v>
      </c>
      <c r="I10" s="16">
        <v>1327540572</v>
      </c>
      <c r="J10" s="16">
        <v>1377079361</v>
      </c>
      <c r="K10" s="16">
        <v>0</v>
      </c>
      <c r="L10" s="16">
        <v>0</v>
      </c>
      <c r="M10" s="16">
        <v>0</v>
      </c>
      <c r="N10" s="16">
        <v>0</v>
      </c>
      <c r="O10" s="16">
        <v>2042</v>
      </c>
      <c r="P10" s="16">
        <v>690500</v>
      </c>
      <c r="Q10" s="16">
        <v>1327540572</v>
      </c>
      <c r="R10" s="16">
        <v>1409745438</v>
      </c>
      <c r="S10" s="123">
        <f>R10/' سهام'!$Q$10</f>
        <v>2.5715326567139116E-3</v>
      </c>
    </row>
    <row r="11" spans="1:19" s="1" customFormat="1" ht="40.5" customHeight="1">
      <c r="A11" s="3" t="s">
        <v>208</v>
      </c>
      <c r="B11" s="1" t="s">
        <v>209</v>
      </c>
      <c r="C11" s="6" t="s">
        <v>209</v>
      </c>
      <c r="D11" s="3" t="s">
        <v>214</v>
      </c>
      <c r="E11" s="1" t="s">
        <v>215</v>
      </c>
      <c r="F11" s="16">
        <v>1000000</v>
      </c>
      <c r="G11" s="16">
        <v>0</v>
      </c>
      <c r="H11" s="16">
        <v>20000</v>
      </c>
      <c r="I11" s="16">
        <v>17701207760</v>
      </c>
      <c r="J11" s="16">
        <v>18426659563</v>
      </c>
      <c r="K11" s="16">
        <v>0</v>
      </c>
      <c r="L11" s="16">
        <v>0</v>
      </c>
      <c r="M11" s="16">
        <v>0</v>
      </c>
      <c r="N11" s="16">
        <v>0</v>
      </c>
      <c r="O11" s="16">
        <v>20000</v>
      </c>
      <c r="P11" s="16">
        <v>943990</v>
      </c>
      <c r="Q11" s="16">
        <v>17701207760</v>
      </c>
      <c r="R11" s="16">
        <v>18876378037</v>
      </c>
      <c r="S11" s="123">
        <f>R11/' سهام'!$Q$10</f>
        <v>3.4432615459630764E-2</v>
      </c>
    </row>
    <row r="12" spans="1:19" s="1" customFormat="1" ht="40.5" customHeight="1">
      <c r="A12" s="3" t="s">
        <v>223</v>
      </c>
      <c r="B12" s="1" t="s">
        <v>209</v>
      </c>
      <c r="C12" s="6" t="s">
        <v>209</v>
      </c>
      <c r="D12" s="3" t="s">
        <v>226</v>
      </c>
      <c r="E12" s="1" t="s">
        <v>227</v>
      </c>
      <c r="F12" s="16">
        <v>1000000</v>
      </c>
      <c r="G12" s="16">
        <v>0</v>
      </c>
      <c r="H12" s="16">
        <v>150000</v>
      </c>
      <c r="I12" s="16">
        <v>106063104520</v>
      </c>
      <c r="J12" s="16">
        <v>106407210198</v>
      </c>
      <c r="K12" s="16">
        <v>0</v>
      </c>
      <c r="L12" s="16">
        <v>0</v>
      </c>
      <c r="M12" s="16">
        <v>0</v>
      </c>
      <c r="N12" s="16">
        <v>0</v>
      </c>
      <c r="O12" s="16">
        <v>150000</v>
      </c>
      <c r="P12" s="16">
        <v>728000</v>
      </c>
      <c r="Q12" s="16">
        <v>106063104520</v>
      </c>
      <c r="R12" s="16">
        <v>109180207500</v>
      </c>
      <c r="S12" s="123">
        <f>R12/' سهام'!$Q$10</f>
        <v>0.19915685590113691</v>
      </c>
    </row>
    <row r="13" spans="1:19" s="1" customFormat="1" ht="40.5" customHeight="1" thickBot="1">
      <c r="A13" s="117" t="s">
        <v>14</v>
      </c>
      <c r="B13" s="16"/>
      <c r="C13" s="16"/>
      <c r="D13" s="16"/>
      <c r="E13" s="16"/>
      <c r="F13" s="84">
        <f>SUM(F9:F12)</f>
        <v>4000000</v>
      </c>
      <c r="G13" s="16"/>
      <c r="H13" s="16"/>
      <c r="I13" s="84">
        <f>SUM(I9:I12)</f>
        <v>138541640182</v>
      </c>
      <c r="J13" s="84">
        <f>SUM(J9:J12)</f>
        <v>140136074737</v>
      </c>
      <c r="K13" s="16"/>
      <c r="L13" s="84">
        <f>SUM(L9:L12)</f>
        <v>0</v>
      </c>
      <c r="M13" s="16"/>
      <c r="N13" s="84">
        <f>SUM(N9:N12)</f>
        <v>0</v>
      </c>
      <c r="O13" s="16"/>
      <c r="P13" s="84">
        <f>SUM(P9:P12)</f>
        <v>3317490</v>
      </c>
      <c r="Q13" s="84">
        <f>SUM(Q9:Q12)</f>
        <v>138541640182</v>
      </c>
      <c r="R13" s="84">
        <f>SUM(R9:R12)</f>
        <v>143788734570</v>
      </c>
      <c r="S13" s="116">
        <f>SUM(S9:S12)</f>
        <v>0.26228666300129821</v>
      </c>
    </row>
    <row r="14" spans="1:19" ht="23.1" customHeight="1" thickTop="1">
      <c r="A14" s="41" t="s">
        <v>15</v>
      </c>
      <c r="B14" s="22"/>
      <c r="C14" s="22"/>
      <c r="D14" s="53"/>
      <c r="E14" s="53"/>
      <c r="F14" s="22"/>
      <c r="G14" s="22"/>
      <c r="H14" s="54"/>
      <c r="I14" s="23"/>
      <c r="J14" s="23"/>
      <c r="K14" s="54"/>
      <c r="L14" s="23"/>
      <c r="M14" s="54"/>
      <c r="N14" s="23"/>
      <c r="O14" s="54"/>
      <c r="P14" s="22"/>
      <c r="Q14" s="23"/>
      <c r="R14" s="23"/>
      <c r="S14" s="23"/>
    </row>
  </sheetData>
  <mergeCells count="25">
    <mergeCell ref="A1:S1"/>
    <mergeCell ref="A2:S2"/>
    <mergeCell ref="A3:S3"/>
    <mergeCell ref="A4:S4"/>
    <mergeCell ref="K6:N6"/>
    <mergeCell ref="O6:S6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R7:R8"/>
    <mergeCell ref="S7:S8"/>
    <mergeCell ref="O7:O8"/>
    <mergeCell ref="Q7:Q8"/>
    <mergeCell ref="P7:P8"/>
  </mergeCells>
  <pageMargins left="0.7" right="0.7" top="0.75" bottom="0.75" header="0.3" footer="0.3"/>
  <pageSetup paperSize="9" scale="46" orientation="landscape" horizontalDpi="4294967295" verticalDpi="4294967295" r:id="rId1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D7FE-35E3-48F1-9DC6-EA72A3EEF0AB}">
  <sheetPr>
    <tabColor rgb="FF00B050"/>
  </sheetPr>
  <dimension ref="A1:M11"/>
  <sheetViews>
    <sheetView rightToLeft="1" topLeftCell="B1" workbookViewId="0">
      <selection activeCell="J26" sqref="J26"/>
    </sheetView>
  </sheetViews>
  <sheetFormatPr defaultRowHeight="14.25"/>
  <cols>
    <col min="1" max="1" width="38.125" bestFit="1" customWidth="1"/>
    <col min="2" max="2" width="12.625" bestFit="1" customWidth="1"/>
    <col min="3" max="4" width="17.375" bestFit="1" customWidth="1"/>
    <col min="5" max="5" width="14.75" bestFit="1" customWidth="1"/>
    <col min="6" max="6" width="19.875" bestFit="1" customWidth="1"/>
    <col min="7" max="7" width="14.75" bestFit="1" customWidth="1"/>
    <col min="8" max="8" width="19.875" bestFit="1" customWidth="1"/>
    <col min="9" max="9" width="12.625" bestFit="1" customWidth="1"/>
    <col min="10" max="10" width="17.25" bestFit="1" customWidth="1"/>
    <col min="11" max="12" width="17.375" bestFit="1" customWidth="1"/>
    <col min="13" max="13" width="15" bestFit="1" customWidth="1"/>
  </cols>
  <sheetData>
    <row r="1" spans="1:13" ht="19.5">
      <c r="A1" s="156" t="s">
        <v>146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19.5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9.5">
      <c r="A3" s="156" t="str">
        <f>'صفحه نخست'!N15</f>
        <v>برای ماه منتهی به 1404/06/31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9.5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ht="19.5">
      <c r="A5" s="145" t="s">
        <v>114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7" spans="1:13" ht="16.5" thickBot="1">
      <c r="B7" s="157" t="str">
        <f>اوراق!H6</f>
        <v>1404/05/31</v>
      </c>
      <c r="C7" s="157"/>
      <c r="D7" s="157"/>
      <c r="E7" s="158" t="s">
        <v>3</v>
      </c>
      <c r="F7" s="158"/>
      <c r="G7" s="158"/>
      <c r="H7" s="158"/>
      <c r="I7" s="157" t="str">
        <f>اوراق!O6</f>
        <v>1404/06/31</v>
      </c>
      <c r="J7" s="157"/>
      <c r="K7" s="157"/>
      <c r="L7" s="157"/>
      <c r="M7" s="157"/>
    </row>
    <row r="8" spans="1:13" ht="30.75" customHeight="1" thickTop="1">
      <c r="A8" s="151" t="s">
        <v>4</v>
      </c>
      <c r="B8" s="159" t="s">
        <v>115</v>
      </c>
      <c r="C8" s="159" t="s">
        <v>6</v>
      </c>
      <c r="D8" s="159" t="s">
        <v>7</v>
      </c>
      <c r="E8" s="159" t="s">
        <v>116</v>
      </c>
      <c r="F8" s="159"/>
      <c r="G8" s="159" t="s">
        <v>117</v>
      </c>
      <c r="H8" s="159"/>
      <c r="I8" s="159" t="s">
        <v>5</v>
      </c>
      <c r="J8" s="159" t="s">
        <v>118</v>
      </c>
      <c r="K8" s="159" t="s">
        <v>6</v>
      </c>
      <c r="L8" s="159" t="s">
        <v>7</v>
      </c>
      <c r="M8" s="159" t="s">
        <v>11</v>
      </c>
    </row>
    <row r="9" spans="1:13" ht="16.5" thickBot="1">
      <c r="A9" s="160"/>
      <c r="B9" s="160"/>
      <c r="C9" s="160"/>
      <c r="D9" s="160"/>
      <c r="E9" s="97" t="s">
        <v>5</v>
      </c>
      <c r="F9" s="97" t="s">
        <v>6</v>
      </c>
      <c r="G9" s="97" t="s">
        <v>5</v>
      </c>
      <c r="H9" s="97" t="s">
        <v>13</v>
      </c>
      <c r="I9" s="160"/>
      <c r="J9" s="160"/>
      <c r="K9" s="160"/>
      <c r="L9" s="160"/>
      <c r="M9" s="160"/>
    </row>
    <row r="10" spans="1:13" ht="36" customHeight="1" thickTop="1" thickBot="1">
      <c r="A10" s="83" t="s">
        <v>14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3" ht="15" thickTop="1"/>
  </sheetData>
  <mergeCells count="19">
    <mergeCell ref="J8:J9"/>
    <mergeCell ref="K8:K9"/>
    <mergeCell ref="L8:L9"/>
    <mergeCell ref="M8:M9"/>
    <mergeCell ref="A8:A9"/>
    <mergeCell ref="I8:I9"/>
    <mergeCell ref="G8:H8"/>
    <mergeCell ref="E8:F8"/>
    <mergeCell ref="B8:B9"/>
    <mergeCell ref="C8:C9"/>
    <mergeCell ref="D8:D9"/>
    <mergeCell ref="A1:M1"/>
    <mergeCell ref="A2:M2"/>
    <mergeCell ref="A3:M3"/>
    <mergeCell ref="B7:D7"/>
    <mergeCell ref="E7:H7"/>
    <mergeCell ref="I7:M7"/>
    <mergeCell ref="A4:M4"/>
    <mergeCell ref="A5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11"/>
  <sheetViews>
    <sheetView rightToLeft="1" view="pageBreakPreview" zoomScale="110" zoomScaleNormal="100" zoomScaleSheetLayoutView="110" workbookViewId="0">
      <selection activeCell="Q10" sqref="Q10:Q11"/>
    </sheetView>
  </sheetViews>
  <sheetFormatPr defaultRowHeight="18"/>
  <cols>
    <col min="1" max="1" width="13" style="24" customWidth="1"/>
    <col min="2" max="5" width="9.125" style="24" customWidth="1"/>
    <col min="6" max="6" width="13" style="24" customWidth="1"/>
    <col min="7" max="7" width="9.125" style="24" customWidth="1"/>
    <col min="8" max="10" width="9.125" style="25" customWidth="1"/>
    <col min="11" max="16384" width="9" style="25"/>
  </cols>
  <sheetData>
    <row r="1" spans="1:10" s="71" customFormat="1" ht="19.5">
      <c r="A1" s="156" t="s">
        <v>146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s="71" customFormat="1" ht="21">
      <c r="A2" s="147" t="s">
        <v>0</v>
      </c>
      <c r="B2" s="147"/>
      <c r="C2" s="147"/>
      <c r="D2" s="147"/>
      <c r="E2" s="147"/>
      <c r="F2" s="147"/>
      <c r="G2" s="147"/>
      <c r="H2" s="164"/>
      <c r="I2" s="164"/>
      <c r="J2" s="164"/>
    </row>
    <row r="3" spans="1:10" s="71" customFormat="1" ht="21">
      <c r="A3" s="147" t="str">
        <f>'صفحه نخست'!N15</f>
        <v>برای ماه منتهی به 1404/06/31</v>
      </c>
      <c r="B3" s="147"/>
      <c r="C3" s="147"/>
      <c r="D3" s="147"/>
      <c r="E3" s="147"/>
      <c r="F3" s="147"/>
      <c r="G3" s="147"/>
      <c r="H3" s="164"/>
      <c r="I3" s="164"/>
      <c r="J3" s="164"/>
    </row>
    <row r="4" spans="1:10">
      <c r="A4" s="165" t="s">
        <v>33</v>
      </c>
      <c r="B4" s="165"/>
      <c r="C4" s="165"/>
      <c r="D4" s="165"/>
      <c r="E4" s="165"/>
      <c r="F4" s="165"/>
      <c r="G4" s="165"/>
      <c r="H4" s="2"/>
      <c r="I4" s="2"/>
      <c r="J4" s="2"/>
    </row>
    <row r="5" spans="1:10">
      <c r="A5" s="165" t="s">
        <v>34</v>
      </c>
      <c r="B5" s="165"/>
      <c r="C5" s="165"/>
      <c r="D5" s="165"/>
      <c r="E5" s="165"/>
      <c r="F5" s="165"/>
      <c r="G5" s="165"/>
      <c r="H5" s="2"/>
      <c r="I5" s="2"/>
      <c r="J5" s="2"/>
    </row>
    <row r="6" spans="1:10">
      <c r="A6" s="14"/>
      <c r="B6" s="163" t="str">
        <f>'صفحه نخست'!N17</f>
        <v>از 1404/05/31 تا  1404/06/31</v>
      </c>
      <c r="C6" s="163"/>
      <c r="D6" s="163"/>
      <c r="E6" s="163"/>
      <c r="F6" s="163"/>
      <c r="G6" s="163"/>
      <c r="H6" s="163"/>
      <c r="I6" s="163"/>
      <c r="J6" s="163"/>
    </row>
    <row r="7" spans="1:10" ht="14.45" customHeight="1">
      <c r="A7" s="154" t="s">
        <v>35</v>
      </c>
      <c r="B7" s="151" t="s">
        <v>5</v>
      </c>
      <c r="C7" s="142" t="s">
        <v>36</v>
      </c>
      <c r="D7" s="142" t="s">
        <v>37</v>
      </c>
      <c r="E7" s="142" t="s">
        <v>38</v>
      </c>
      <c r="F7" s="139" t="s">
        <v>39</v>
      </c>
      <c r="G7" s="142" t="s">
        <v>40</v>
      </c>
      <c r="H7" s="142"/>
      <c r="I7" s="142"/>
      <c r="J7" s="142"/>
    </row>
    <row r="8" spans="1:10" ht="27" customHeight="1">
      <c r="A8" s="138"/>
      <c r="B8" s="146"/>
      <c r="C8" s="140"/>
      <c r="D8" s="140"/>
      <c r="E8" s="140"/>
      <c r="F8" s="140"/>
      <c r="G8" s="140"/>
      <c r="H8" s="140"/>
      <c r="I8" s="140"/>
      <c r="J8" s="140"/>
    </row>
    <row r="9" spans="1:10" ht="23.1" customHeight="1">
      <c r="A9" s="11" t="s">
        <v>14</v>
      </c>
      <c r="B9" s="11">
        <v>0</v>
      </c>
      <c r="C9" s="11">
        <v>0</v>
      </c>
      <c r="D9" s="11"/>
      <c r="E9" s="11"/>
      <c r="F9" s="11">
        <v>0</v>
      </c>
      <c r="G9" s="11"/>
    </row>
    <row r="10" spans="1:10" ht="23.1" customHeight="1">
      <c r="A10" s="22" t="s">
        <v>15</v>
      </c>
      <c r="B10" s="11"/>
      <c r="C10" s="59"/>
      <c r="D10" s="59"/>
      <c r="E10" s="60"/>
      <c r="F10" s="59"/>
      <c r="G10" s="162"/>
      <c r="H10" s="161"/>
      <c r="I10" s="161"/>
      <c r="J10" s="161"/>
    </row>
    <row r="11" spans="1:10">
      <c r="A11" s="14"/>
      <c r="B11" s="14"/>
      <c r="C11" s="5"/>
      <c r="D11" s="14"/>
      <c r="E11" s="62"/>
      <c r="F11" s="61"/>
      <c r="G11" s="161"/>
      <c r="H11" s="161"/>
      <c r="I11" s="161"/>
      <c r="J11" s="161"/>
    </row>
  </sheetData>
  <mergeCells count="15">
    <mergeCell ref="A1:J1"/>
    <mergeCell ref="A2:J2"/>
    <mergeCell ref="A3:J3"/>
    <mergeCell ref="A4:G4"/>
    <mergeCell ref="A5:G5"/>
    <mergeCell ref="B6:J6"/>
    <mergeCell ref="A7:A8"/>
    <mergeCell ref="B7:B8"/>
    <mergeCell ref="C7:C8"/>
    <mergeCell ref="D7:D8"/>
    <mergeCell ref="G11:J11"/>
    <mergeCell ref="E7:E8"/>
    <mergeCell ref="F7:F8"/>
    <mergeCell ref="G7:J8"/>
    <mergeCell ref="G10:J10"/>
  </mergeCells>
  <pageMargins left="0.7" right="0.7" top="0.75" bottom="0.75" header="0.3" footer="0.3"/>
  <pageSetup paperSize="9" scale="81" orientation="portrait" r:id="rId1"/>
  <headerFooter differentOddEven="1" differentFirst="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P17"/>
  <sheetViews>
    <sheetView rightToLeft="1" view="pageBreakPreview" zoomScale="110" zoomScaleNormal="100" zoomScaleSheetLayoutView="110" workbookViewId="0">
      <selection sqref="A1:P1"/>
    </sheetView>
  </sheetViews>
  <sheetFormatPr defaultColWidth="9" defaultRowHeight="21"/>
  <cols>
    <col min="1" max="7" width="13" style="47" customWidth="1"/>
    <col min="8" max="8" width="13" style="47" bestFit="1" customWidth="1"/>
    <col min="9" max="16" width="13" style="47" customWidth="1"/>
    <col min="17" max="17" width="9" style="47" customWidth="1"/>
    <col min="18" max="16384" width="9" style="47"/>
  </cols>
  <sheetData>
    <row r="1" spans="1:16" ht="18.600000000000001" customHeight="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ht="16.899999999999999" customHeight="1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6" ht="16.899999999999999" customHeight="1">
      <c r="A3" s="147" t="str">
        <f>'صفحه نخست'!N15</f>
        <v>برای ماه منتهی به 1404/06/31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ht="16.899999999999999" customHeight="1">
      <c r="A4" s="155" t="s">
        <v>41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1:16" ht="21.6" customHeight="1">
      <c r="A5" s="5"/>
      <c r="B5" s="140"/>
      <c r="C5" s="140"/>
      <c r="D5" s="8"/>
      <c r="E5" s="8"/>
      <c r="F5" s="140" t="str">
        <f>'صفحه نخست'!N10</f>
        <v>1404/05/31</v>
      </c>
      <c r="G5" s="140"/>
      <c r="H5" s="140"/>
      <c r="I5" s="146" t="s">
        <v>3</v>
      </c>
      <c r="J5" s="146"/>
      <c r="K5" s="146"/>
      <c r="L5" s="146"/>
      <c r="M5" s="140" t="str">
        <f>'صفحه نخست'!O10</f>
        <v>1404/06/31</v>
      </c>
      <c r="N5" s="140"/>
      <c r="O5" s="140"/>
      <c r="P5" s="140"/>
    </row>
    <row r="6" spans="1:16" ht="16.899999999999999" customHeight="1">
      <c r="A6" s="142" t="s">
        <v>42</v>
      </c>
      <c r="B6" s="143" t="s">
        <v>28</v>
      </c>
      <c r="C6" s="144" t="s">
        <v>43</v>
      </c>
      <c r="D6" s="144" t="s">
        <v>44</v>
      </c>
      <c r="E6" s="144" t="s">
        <v>26</v>
      </c>
      <c r="F6" s="154" t="s">
        <v>5</v>
      </c>
      <c r="G6" s="142" t="s">
        <v>6</v>
      </c>
      <c r="H6" s="5" t="s">
        <v>45</v>
      </c>
      <c r="I6" s="151" t="s">
        <v>8</v>
      </c>
      <c r="J6" s="151"/>
      <c r="K6" s="151" t="s">
        <v>9</v>
      </c>
      <c r="L6" s="151"/>
      <c r="M6" s="150" t="s">
        <v>5</v>
      </c>
      <c r="N6" s="139" t="s">
        <v>6</v>
      </c>
      <c r="O6" s="5" t="s">
        <v>45</v>
      </c>
      <c r="P6" s="5" t="s">
        <v>46</v>
      </c>
    </row>
    <row r="7" spans="1:16" ht="16.899999999999999" customHeight="1">
      <c r="A7" s="140"/>
      <c r="B7" s="153"/>
      <c r="C7" s="153"/>
      <c r="D7" s="153"/>
      <c r="E7" s="153"/>
      <c r="F7" s="138"/>
      <c r="G7" s="140"/>
      <c r="H7" s="8" t="s">
        <v>47</v>
      </c>
      <c r="I7" s="4" t="s">
        <v>5</v>
      </c>
      <c r="J7" s="4" t="s">
        <v>6</v>
      </c>
      <c r="K7" s="4" t="s">
        <v>5</v>
      </c>
      <c r="L7" s="4" t="s">
        <v>13</v>
      </c>
      <c r="M7" s="138"/>
      <c r="N7" s="140"/>
      <c r="O7" s="8" t="s">
        <v>47</v>
      </c>
      <c r="P7" s="8" t="s">
        <v>48</v>
      </c>
    </row>
    <row r="8" spans="1:16" ht="23.1" customHeight="1">
      <c r="A8" s="48" t="s">
        <v>14</v>
      </c>
      <c r="B8" s="49"/>
      <c r="C8" s="50">
        <v>0</v>
      </c>
      <c r="D8" s="50">
        <v>0</v>
      </c>
      <c r="E8" s="48"/>
      <c r="F8" s="51">
        <v>0</v>
      </c>
      <c r="G8" s="50">
        <v>0</v>
      </c>
      <c r="H8" s="50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0">
        <v>0</v>
      </c>
      <c r="O8" s="50">
        <v>0</v>
      </c>
      <c r="P8" s="50">
        <v>0</v>
      </c>
    </row>
    <row r="9" spans="1:16" ht="23.1" customHeight="1">
      <c r="A9" s="52" t="s">
        <v>15</v>
      </c>
      <c r="B9" s="53"/>
      <c r="C9" s="23"/>
      <c r="D9" s="23"/>
      <c r="E9" s="22"/>
      <c r="F9" s="54"/>
      <c r="G9" s="23"/>
      <c r="H9" s="55"/>
      <c r="I9" s="56"/>
      <c r="J9" s="56"/>
      <c r="K9" s="56"/>
      <c r="L9" s="56"/>
      <c r="M9" s="54"/>
      <c r="N9" s="23"/>
      <c r="O9" s="55"/>
      <c r="P9" s="55"/>
    </row>
    <row r="10" spans="1:16" ht="16.899999999999999" customHeight="1">
      <c r="A10" s="57"/>
      <c r="B10" s="3"/>
      <c r="C10" s="3"/>
      <c r="D10" s="3"/>
      <c r="E10" s="3"/>
      <c r="F10" s="3"/>
      <c r="G10" s="3"/>
      <c r="H10" s="3"/>
      <c r="I10" s="58"/>
      <c r="J10" s="58"/>
      <c r="K10" s="58"/>
      <c r="L10" s="58"/>
      <c r="M10" s="3"/>
      <c r="N10" s="3"/>
      <c r="O10" s="3"/>
      <c r="P10" s="3"/>
    </row>
    <row r="11" spans="1:16" ht="16.899999999999999" customHeight="1">
      <c r="A11" s="57"/>
      <c r="B11" s="57"/>
      <c r="C11" s="57"/>
      <c r="D11" s="57"/>
      <c r="E11" s="57"/>
      <c r="F11" s="3"/>
      <c r="G11" s="3"/>
      <c r="H11" s="5"/>
      <c r="I11" s="3"/>
      <c r="J11" s="3"/>
      <c r="K11" s="3"/>
      <c r="L11" s="3"/>
      <c r="M11" s="3"/>
      <c r="N11" s="3"/>
      <c r="O11" s="5"/>
      <c r="P11" s="5"/>
    </row>
    <row r="12" spans="1:16" ht="16.899999999999999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16.899999999999999" customHeight="1"/>
    <row r="14" spans="1:16" ht="16.899999999999999" customHeight="1"/>
    <row r="15" spans="1:16" ht="16.899999999999999" customHeight="1"/>
    <row r="16" spans="1:16" ht="16.899999999999999" customHeight="1"/>
    <row r="17" ht="16.899999999999999" customHeight="1"/>
  </sheetData>
  <mergeCells count="19">
    <mergeCell ref="N6:N7"/>
    <mergeCell ref="A1:P1"/>
    <mergeCell ref="A2:P2"/>
    <mergeCell ref="A3:P3"/>
    <mergeCell ref="A4:P4"/>
    <mergeCell ref="B5:C5"/>
    <mergeCell ref="F5:H5"/>
    <mergeCell ref="I5:L5"/>
    <mergeCell ref="M5:P5"/>
    <mergeCell ref="D6:D7"/>
    <mergeCell ref="K6:L6"/>
    <mergeCell ref="I6:J6"/>
    <mergeCell ref="E6:E7"/>
    <mergeCell ref="A6:A7"/>
    <mergeCell ref="B6:B7"/>
    <mergeCell ref="C6:C7"/>
    <mergeCell ref="F6:F7"/>
    <mergeCell ref="M6:M7"/>
    <mergeCell ref="G6:G7"/>
  </mergeCells>
  <pageMargins left="0.7" right="0.7" top="0.75" bottom="0.75" header="0.3" footer="0.3"/>
  <pageSetup paperSize="9" scale="38" fitToHeight="0" orientation="portrait" r:id="rId1"/>
  <headerFooter differentOddEven="1" differentFirst="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P15"/>
  <sheetViews>
    <sheetView rightToLeft="1" view="pageBreakPreview" zoomScale="115" zoomScaleNormal="100" zoomScaleSheetLayoutView="115" workbookViewId="0">
      <selection activeCell="K22" sqref="K22"/>
    </sheetView>
  </sheetViews>
  <sheetFormatPr defaultColWidth="9" defaultRowHeight="15.75"/>
  <cols>
    <col min="1" max="1" width="26" style="14" bestFit="1" customWidth="1"/>
    <col min="2" max="2" width="16.875" style="14" customWidth="1"/>
    <col min="3" max="3" width="13" style="14" customWidth="1"/>
    <col min="4" max="4" width="11.375" style="14" customWidth="1"/>
    <col min="5" max="5" width="13.75" style="14" customWidth="1"/>
    <col min="6" max="6" width="14.25" style="14" customWidth="1"/>
    <col min="7" max="7" width="0.375" style="14" customWidth="1"/>
    <col min="8" max="8" width="13.875" style="14" customWidth="1"/>
    <col min="9" max="9" width="14.25" style="14" customWidth="1"/>
    <col min="10" max="10" width="0.5" style="14" customWidth="1"/>
    <col min="11" max="12" width="13" style="14" customWidth="1"/>
    <col min="13" max="13" width="9" style="2" customWidth="1"/>
    <col min="14" max="16384" width="9" style="2"/>
  </cols>
  <sheetData>
    <row r="1" spans="1:16" s="69" customFormat="1" ht="21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47"/>
      <c r="N1" s="47"/>
      <c r="O1" s="47"/>
      <c r="P1" s="47"/>
    </row>
    <row r="2" spans="1:16" s="69" customFormat="1" ht="21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6" s="69" customFormat="1" ht="21">
      <c r="A3" s="147" t="str">
        <f>'صفحه نخست'!N15</f>
        <v>برای ماه منتهی به 1404/06/31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6" s="69" customFormat="1" ht="21">
      <c r="A4" s="155" t="s">
        <v>49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72"/>
    </row>
    <row r="5" spans="1:16" ht="16.5" thickBot="1">
      <c r="B5" s="75"/>
      <c r="C5" s="75"/>
      <c r="D5" s="75"/>
      <c r="E5" s="75"/>
      <c r="F5" s="75"/>
      <c r="H5" s="75"/>
      <c r="I5" s="75"/>
    </row>
    <row r="6" spans="1:16" ht="18.75" customHeight="1" thickBot="1">
      <c r="A6" s="3"/>
      <c r="B6" s="138" t="s">
        <v>50</v>
      </c>
      <c r="C6" s="138"/>
      <c r="D6" s="138"/>
      <c r="E6" s="138"/>
      <c r="F6" s="76" t="str">
        <f>'صفحه نخست'!N10</f>
        <v>1404/05/31</v>
      </c>
      <c r="G6" s="3"/>
      <c r="H6" s="146" t="s">
        <v>3</v>
      </c>
      <c r="I6" s="146"/>
      <c r="J6" s="1"/>
      <c r="K6" s="167" t="str">
        <f>'صفحه نخست'!O10</f>
        <v>1404/06/31</v>
      </c>
      <c r="L6" s="167"/>
    </row>
    <row r="7" spans="1:16" ht="31.9" customHeight="1">
      <c r="A7" s="77" t="s">
        <v>51</v>
      </c>
      <c r="B7" s="78" t="s">
        <v>52</v>
      </c>
      <c r="C7" s="78" t="s">
        <v>53</v>
      </c>
      <c r="D7" s="78" t="s">
        <v>54</v>
      </c>
      <c r="E7" s="78" t="s">
        <v>43</v>
      </c>
      <c r="F7" s="79" t="s">
        <v>55</v>
      </c>
      <c r="G7" s="3"/>
      <c r="H7" s="78" t="s">
        <v>56</v>
      </c>
      <c r="I7" s="78" t="s">
        <v>57</v>
      </c>
      <c r="J7" s="1"/>
      <c r="K7" s="77" t="s">
        <v>55</v>
      </c>
      <c r="L7" s="77" t="s">
        <v>32</v>
      </c>
    </row>
    <row r="8" spans="1:16" ht="25.5" customHeight="1">
      <c r="A8" s="16" t="s">
        <v>153</v>
      </c>
      <c r="B8" s="16" t="s">
        <v>160</v>
      </c>
      <c r="C8" s="16" t="s">
        <v>58</v>
      </c>
      <c r="D8" s="16" t="s">
        <v>59</v>
      </c>
      <c r="E8" s="16" t="s">
        <v>59</v>
      </c>
      <c r="F8" s="16">
        <v>58309007649</v>
      </c>
      <c r="G8" s="16"/>
      <c r="H8" s="16">
        <v>79867498</v>
      </c>
      <c r="I8" s="16">
        <v>39501500000</v>
      </c>
      <c r="K8" s="16">
        <v>18887375147</v>
      </c>
      <c r="L8" s="124">
        <f>K8/' سهام'!$Q$10</f>
        <v>3.4452675412819614E-2</v>
      </c>
    </row>
    <row r="9" spans="1:16" ht="25.5" customHeight="1">
      <c r="A9" s="16" t="s">
        <v>151</v>
      </c>
      <c r="B9" s="16" t="s">
        <v>158</v>
      </c>
      <c r="C9" s="16" t="s">
        <v>58</v>
      </c>
      <c r="D9" s="16" t="s">
        <v>59</v>
      </c>
      <c r="E9" s="16" t="s">
        <v>59</v>
      </c>
      <c r="F9" s="16">
        <v>1963072496</v>
      </c>
      <c r="G9" s="16"/>
      <c r="H9" s="16">
        <v>45190568274</v>
      </c>
      <c r="I9" s="16">
        <v>41707429594</v>
      </c>
      <c r="K9" s="16">
        <v>5446211176</v>
      </c>
      <c r="L9" s="124">
        <f>K9/' سهام'!$Q$10</f>
        <v>9.9344956308659998E-3</v>
      </c>
    </row>
    <row r="10" spans="1:16" ht="25.5" customHeight="1" thickBot="1">
      <c r="A10" s="82" t="s">
        <v>14</v>
      </c>
      <c r="B10" s="80"/>
      <c r="C10" s="80"/>
      <c r="D10" s="80"/>
      <c r="E10" s="80"/>
      <c r="F10" s="84">
        <f>SUM(F8:F9)</f>
        <v>60272080145</v>
      </c>
      <c r="G10" s="16"/>
      <c r="H10" s="84">
        <f>SUM(H8:H9)</f>
        <v>45270435772</v>
      </c>
      <c r="I10" s="84">
        <f>SUM(I8:I9)</f>
        <v>81208929594</v>
      </c>
      <c r="J10" s="16"/>
      <c r="K10" s="84">
        <f>SUM(K8:K9)</f>
        <v>24333586323</v>
      </c>
      <c r="L10" s="116">
        <f>SUM(L8:L9)</f>
        <v>4.4387171043685614E-2</v>
      </c>
    </row>
    <row r="11" spans="1:16" ht="23.1" customHeight="1" thickTop="1">
      <c r="A11" s="22" t="s">
        <v>15</v>
      </c>
      <c r="B11" s="22"/>
      <c r="C11" s="22"/>
      <c r="D11" s="22"/>
      <c r="E11" s="22"/>
      <c r="F11" s="23"/>
      <c r="G11" s="23"/>
      <c r="H11" s="166"/>
      <c r="I11" s="166"/>
      <c r="J11" s="23"/>
      <c r="K11" s="23"/>
      <c r="L11" s="12"/>
    </row>
    <row r="15" spans="1:16">
      <c r="C15" s="14" t="s">
        <v>60</v>
      </c>
    </row>
  </sheetData>
  <mergeCells count="8">
    <mergeCell ref="A3:L3"/>
    <mergeCell ref="A2:L2"/>
    <mergeCell ref="A1:L1"/>
    <mergeCell ref="H11:I11"/>
    <mergeCell ref="B6:E6"/>
    <mergeCell ref="H6:I6"/>
    <mergeCell ref="A4:K4"/>
    <mergeCell ref="K6:L6"/>
  </mergeCells>
  <pageMargins left="0.7" right="0.7" top="0.75" bottom="0.75" header="0.3" footer="0.3"/>
  <pageSetup paperSize="9" scale="79" orientation="landscape" horizontalDpi="4294967295" verticalDpi="4294967295" r:id="rId1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S26"/>
  <sheetViews>
    <sheetView rightToLeft="1" view="pageBreakPreview" zoomScale="120" zoomScaleNormal="106" zoomScaleSheetLayoutView="120" workbookViewId="0">
      <selection activeCell="C11" sqref="C11"/>
    </sheetView>
  </sheetViews>
  <sheetFormatPr defaultColWidth="13" defaultRowHeight="18"/>
  <cols>
    <col min="1" max="1" width="47.375" style="31" customWidth="1"/>
    <col min="2" max="2" width="13" style="24" customWidth="1"/>
    <col min="3" max="3" width="13.5" style="24" customWidth="1"/>
    <col min="4" max="4" width="16.25" style="24" customWidth="1"/>
    <col min="5" max="5" width="17.625" style="24" customWidth="1"/>
    <col min="6" max="20" width="13" style="25" customWidth="1"/>
    <col min="21" max="16384" width="13" style="25"/>
  </cols>
  <sheetData>
    <row r="1" spans="1:19" s="71" customFormat="1" ht="21">
      <c r="A1" s="147" t="s">
        <v>144</v>
      </c>
      <c r="B1" s="147"/>
      <c r="C1" s="147"/>
      <c r="D1" s="147"/>
      <c r="E1" s="147"/>
      <c r="F1" s="47"/>
      <c r="G1" s="47"/>
      <c r="H1" s="47"/>
      <c r="I1" s="47"/>
      <c r="J1" s="47"/>
      <c r="K1" s="47"/>
      <c r="L1" s="47"/>
    </row>
    <row r="2" spans="1:19" s="71" customFormat="1" ht="21">
      <c r="A2" s="147" t="s">
        <v>61</v>
      </c>
      <c r="B2" s="147"/>
      <c r="C2" s="147"/>
      <c r="D2" s="147"/>
      <c r="E2" s="147"/>
    </row>
    <row r="3" spans="1:19" s="71" customFormat="1" ht="21">
      <c r="A3" s="147" t="str">
        <f>'صفحه نخست'!N15</f>
        <v>برای ماه منتهی به 1404/06/31</v>
      </c>
      <c r="B3" s="147"/>
      <c r="C3" s="147"/>
      <c r="D3" s="147"/>
      <c r="E3" s="147"/>
    </row>
    <row r="4" spans="1:19" s="71" customFormat="1" ht="21">
      <c r="A4" s="155" t="s">
        <v>62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19" ht="21.75" customHeight="1" thickBot="1">
      <c r="A5" s="26" t="s">
        <v>63</v>
      </c>
      <c r="B5" s="26" t="s">
        <v>64</v>
      </c>
      <c r="C5" s="26" t="s">
        <v>55</v>
      </c>
      <c r="D5" s="26" t="s">
        <v>65</v>
      </c>
      <c r="E5" s="26" t="s">
        <v>66</v>
      </c>
    </row>
    <row r="6" spans="1:19" s="2" customFormat="1" ht="23.1" customHeight="1">
      <c r="A6" s="16" t="s">
        <v>111</v>
      </c>
      <c r="B6" s="16" t="s">
        <v>67</v>
      </c>
      <c r="C6" s="16">
        <v>-58690142688</v>
      </c>
      <c r="D6" s="124">
        <f>C6/$C$11</f>
        <v>2.8288987793708564</v>
      </c>
      <c r="E6" s="124">
        <f>C6/' سهام'!$Q$10</f>
        <v>-0.10705735552051575</v>
      </c>
    </row>
    <row r="7" spans="1:19" s="2" customFormat="1" ht="23.1" customHeight="1">
      <c r="A7" s="16" t="s">
        <v>112</v>
      </c>
      <c r="B7" s="16" t="s">
        <v>69</v>
      </c>
      <c r="C7" s="16">
        <v>-362381901</v>
      </c>
      <c r="D7" s="124">
        <f t="shared" ref="D7:D10" si="0">C7/$C$11</f>
        <v>1.7467016954698846E-2</v>
      </c>
      <c r="E7" s="124">
        <f>C7/' سهام'!$Q$10</f>
        <v>-6.6102493932920087E-4</v>
      </c>
    </row>
    <row r="8" spans="1:19" s="2" customFormat="1" ht="23.1" customHeight="1">
      <c r="A8" s="16" t="s">
        <v>68</v>
      </c>
      <c r="B8" s="16" t="s">
        <v>71</v>
      </c>
      <c r="C8" s="16">
        <v>5247094388</v>
      </c>
      <c r="D8" s="124">
        <f t="shared" si="0"/>
        <v>-0.25291298043635235</v>
      </c>
      <c r="E8" s="124">
        <f>C8/' سهام'!$Q$10</f>
        <v>9.571284437525732E-3</v>
      </c>
    </row>
    <row r="9" spans="1:19" s="2" customFormat="1" ht="23.1" customHeight="1">
      <c r="A9" s="16" t="s">
        <v>70</v>
      </c>
      <c r="B9" s="16" t="s">
        <v>73</v>
      </c>
      <c r="C9" s="16">
        <v>32106312715</v>
      </c>
      <c r="D9" s="124">
        <f t="shared" si="0"/>
        <v>-1.5475428187727516</v>
      </c>
      <c r="E9" s="124">
        <f>C9/' سهام'!$Q$10</f>
        <v>5.8565489490373927E-2</v>
      </c>
    </row>
    <row r="10" spans="1:19" s="2" customFormat="1" ht="23.1" customHeight="1">
      <c r="A10" s="16" t="s">
        <v>72</v>
      </c>
      <c r="B10" s="16" t="s">
        <v>113</v>
      </c>
      <c r="C10" s="16">
        <v>952478152</v>
      </c>
      <c r="D10" s="124">
        <f t="shared" si="0"/>
        <v>-4.5909997116451537E-2</v>
      </c>
      <c r="E10" s="124">
        <f>C10/' سهام'!$Q$10</f>
        <v>1.7374262094789037E-3</v>
      </c>
    </row>
    <row r="11" spans="1:19" s="2" customFormat="1" ht="23.1" customHeight="1" thickBot="1">
      <c r="A11" s="15" t="s">
        <v>14</v>
      </c>
      <c r="B11" s="15"/>
      <c r="C11" s="84">
        <f>SUM(C6:C10)</f>
        <v>-20746639334</v>
      </c>
      <c r="D11" s="116">
        <f>SUM(D6:D10)</f>
        <v>0.99999999999999989</v>
      </c>
      <c r="E11" s="116">
        <f>SUM(E6:E10)</f>
        <v>-3.7844180322466371E-2</v>
      </c>
    </row>
    <row r="12" spans="1:19" ht="23.1" customHeight="1" thickTop="1">
      <c r="A12" s="27" t="s">
        <v>15</v>
      </c>
      <c r="B12" s="28"/>
      <c r="C12" s="23"/>
      <c r="D12" s="23"/>
      <c r="E12" s="29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5" spans="1:19">
      <c r="D15" s="125"/>
    </row>
    <row r="16" spans="1:19">
      <c r="D16" s="125"/>
    </row>
    <row r="17" spans="3:5">
      <c r="D17" s="130"/>
      <c r="E17" s="130"/>
    </row>
    <row r="18" spans="3:5">
      <c r="D18" s="130"/>
      <c r="E18" s="130"/>
    </row>
    <row r="19" spans="3:5">
      <c r="D19" s="130"/>
      <c r="E19" s="130"/>
    </row>
    <row r="20" spans="3:5">
      <c r="C20" s="125"/>
      <c r="D20" s="130"/>
      <c r="E20" s="131"/>
    </row>
    <row r="21" spans="3:5">
      <c r="D21" s="130"/>
    </row>
    <row r="22" spans="3:5">
      <c r="D22" s="130"/>
    </row>
    <row r="23" spans="3:5">
      <c r="D23" s="130"/>
    </row>
    <row r="24" spans="3:5">
      <c r="D24" s="130"/>
    </row>
    <row r="25" spans="3:5">
      <c r="D25" s="130"/>
    </row>
    <row r="26" spans="3:5">
      <c r="D26" s="125"/>
    </row>
  </sheetData>
  <mergeCells count="4">
    <mergeCell ref="A4:S4"/>
    <mergeCell ref="A3:E3"/>
    <mergeCell ref="A2:E2"/>
    <mergeCell ref="A1:E1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صفحه نخست</vt:lpstr>
      <vt:lpstr> سهام</vt:lpstr>
      <vt:lpstr>اوراق تبعی</vt:lpstr>
      <vt:lpstr>اوراق</vt:lpstr>
      <vt:lpstr>واحد های صندوق</vt:lpstr>
      <vt:lpstr>تعدیل قیمت</vt:lpstr>
      <vt:lpstr>گواهی سپرده</vt:lpstr>
      <vt:lpstr>سپرده</vt:lpstr>
      <vt:lpstr>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  </vt:lpstr>
      <vt:lpstr>درآمد سرمایه گذاری در صندوق</vt:lpstr>
      <vt:lpstr>درآمد سپرده بانکی</vt:lpstr>
      <vt:lpstr>سایر درآمدها</vt:lpstr>
      <vt:lpstr>' سهام'!Print_Area</vt:lpstr>
      <vt:lpstr>اوراق!Print_Area</vt:lpstr>
      <vt:lpstr>'اوراق تبعی'!Print_Area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 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'صفحه نخست'!Print_Area</vt:lpstr>
      <vt:lpstr>'گواهی سپرده'!Print_Area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Davood Hanifi</dc:creator>
  <cp:keywords>Report</cp:keywords>
  <cp:lastModifiedBy>Fatemeh Mansouri</cp:lastModifiedBy>
  <cp:lastPrinted>2024-02-04T14:09:50Z</cp:lastPrinted>
  <dcterms:created xsi:type="dcterms:W3CDTF">2017-11-22T14:26:20Z</dcterms:created>
  <dcterms:modified xsi:type="dcterms:W3CDTF">2025-10-01T15:23:45Z</dcterms:modified>
</cp:coreProperties>
</file>