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صندوقها\صندوق بازده سهام\پرتفو ماهانه\1405\فروردین\"/>
    </mc:Choice>
  </mc:AlternateContent>
  <xr:revisionPtr revIDLastSave="0" documentId="13_ncr:1_{0A24AA23-EF88-4373-90E1-6049B65C3D7F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مقدمه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سهام'!$A$1:$W$35</definedName>
    <definedName name="_xlnm.Print_Area" localSheetId="4">اوراق!$A$1:$AI$10</definedName>
    <definedName name="_xlnm.Print_Area" localSheetId="5">'تعدیل قیمت'!$A$1:$P$11</definedName>
    <definedName name="_xlnm.Print_Area" localSheetId="12">'درآمد سپرده بانکی'!$A$1:$J$12</definedName>
    <definedName name="_xlnm.Print_Area" localSheetId="10">'درآمد سرمایه گذاری در اوراق بها'!$A$1:$R$11</definedName>
    <definedName name="_xlnm.Print_Area" localSheetId="8">'درآمد سرمایه گذاری در سهام '!$A$1:$S$48</definedName>
    <definedName name="_xlnm.Print_Area" localSheetId="9">'درآمد سرمایه گذاری در صندوق'!$A$1:$S$14</definedName>
    <definedName name="_xlnm.Print_Area" localSheetId="14">'درآمد سود سهام'!$A$1:$S$10</definedName>
    <definedName name="_xlnm.Print_Area" localSheetId="15">'درآمد سود صندوق'!$A$1:$K$9</definedName>
    <definedName name="_xlnm.Print_Area" localSheetId="19">'درآمد ناشی از تغییر قیمت اوراق '!$A$1:$Q$42</definedName>
    <definedName name="_xlnm.Print_Area" localSheetId="18">'درآمد ناشی ازفروش'!$A$1:$P$48</definedName>
    <definedName name="_xlnm.Print_Area" localSheetId="7">درآمدها!$A$1:$I$12</definedName>
    <definedName name="_xlnm.Print_Area" localSheetId="13">'سایر درآمدها'!$A$1:$E$13</definedName>
    <definedName name="_xlnm.Print_Area" localSheetId="6">سپرده!$A$1:$T$17</definedName>
    <definedName name="_xlnm.Print_Area" localSheetId="17">'سود  سپرده بانکی'!$A$1:$L$11</definedName>
    <definedName name="_xlnm.Print_Area" localSheetId="16">'سود اوراق بهادار'!$A$1:$R$9</definedName>
    <definedName name="_xlnm.Print_Area" localSheetId="11">'مبالغ تخصیصی اوراق '!$A$1:$I$18</definedName>
    <definedName name="_xlnm.Print_Area" localSheetId="0">مقدمه!$A$1:$G$31</definedName>
    <definedName name="_xlnm.Print_Area" localSheetId="3">'واحدهای صندوق'!$A$1:$W$11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8" l="1"/>
  <c r="E10" i="8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3" i="5"/>
  <c r="S44" i="5"/>
  <c r="S45" i="5"/>
  <c r="I8" i="14" l="1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7" i="14"/>
  <c r="S9" i="12"/>
  <c r="Q9" i="12"/>
  <c r="O9" i="12"/>
  <c r="M9" i="12"/>
  <c r="K9" i="12"/>
  <c r="I9" i="12"/>
  <c r="K11" i="2"/>
  <c r="W10" i="21"/>
  <c r="E11" i="11"/>
  <c r="Q34" i="21"/>
  <c r="E11" i="7"/>
  <c r="W29" i="21"/>
  <c r="W30" i="21"/>
  <c r="W31" i="21"/>
  <c r="W32" i="21"/>
  <c r="W33" i="21"/>
  <c r="D38" i="15"/>
  <c r="F38" i="15"/>
  <c r="H38" i="15"/>
  <c r="L38" i="15"/>
  <c r="N38" i="15"/>
  <c r="P38" i="15"/>
  <c r="G12" i="18"/>
  <c r="K10" i="2"/>
  <c r="K9" i="2"/>
  <c r="D11" i="2"/>
  <c r="K5" i="14"/>
  <c r="C5" i="14"/>
  <c r="J5" i="15"/>
  <c r="B5" i="15"/>
  <c r="K5" i="20"/>
  <c r="I5" i="20"/>
  <c r="O5" i="12"/>
  <c r="I5" i="12"/>
  <c r="G6" i="7"/>
  <c r="C6" i="7"/>
  <c r="K6" i="6"/>
  <c r="C6" i="6"/>
  <c r="L7" i="18"/>
  <c r="C7" i="18"/>
  <c r="L7" i="5"/>
  <c r="C7" i="5"/>
  <c r="H5" i="22"/>
  <c r="B5" i="22"/>
  <c r="N5" i="13"/>
  <c r="H5" i="13"/>
  <c r="E5" i="8"/>
  <c r="C5" i="8"/>
  <c r="I11" i="7"/>
  <c r="Q31" i="14"/>
  <c r="O31" i="14"/>
  <c r="M31" i="14"/>
  <c r="I31" i="14"/>
  <c r="G31" i="14"/>
  <c r="E31" i="14"/>
  <c r="A3" i="14"/>
  <c r="A1" i="14"/>
  <c r="A3" i="15"/>
  <c r="A1" i="15"/>
  <c r="L9" i="22"/>
  <c r="J9" i="22"/>
  <c r="H9" i="22"/>
  <c r="F9" i="22"/>
  <c r="D9" i="22"/>
  <c r="B9" i="22"/>
  <c r="A3" i="22"/>
  <c r="A1" i="22"/>
  <c r="A3" i="13"/>
  <c r="A1" i="13"/>
  <c r="A3" i="20"/>
  <c r="A1" i="20"/>
  <c r="A3" i="12"/>
  <c r="A1" i="12"/>
  <c r="A3" i="8"/>
  <c r="A1" i="8"/>
  <c r="C11" i="7"/>
  <c r="G11" i="7"/>
  <c r="A3" i="7"/>
  <c r="A1" i="7"/>
  <c r="A3" i="16"/>
  <c r="A1" i="16"/>
  <c r="A3" i="6"/>
  <c r="A1" i="6"/>
  <c r="R12" i="18"/>
  <c r="P12" i="18"/>
  <c r="N12" i="18"/>
  <c r="L12" i="18"/>
  <c r="J12" i="18"/>
  <c r="I12" i="18"/>
  <c r="E12" i="18"/>
  <c r="C12" i="18"/>
  <c r="A3" i="18"/>
  <c r="A1" i="18"/>
  <c r="R46" i="5"/>
  <c r="P46" i="5"/>
  <c r="N46" i="5"/>
  <c r="L46" i="5"/>
  <c r="J46" i="5"/>
  <c r="I46" i="5"/>
  <c r="G46" i="5"/>
  <c r="E46" i="5"/>
  <c r="C46" i="5"/>
  <c r="A3" i="5"/>
  <c r="A1" i="5"/>
  <c r="I7" i="11"/>
  <c r="I8" i="11"/>
  <c r="I9" i="11"/>
  <c r="I10" i="11"/>
  <c r="I6" i="11"/>
  <c r="K6" i="9"/>
  <c r="O14" i="9" s="1"/>
  <c r="K22" i="9" s="1"/>
  <c r="C6" i="9"/>
  <c r="C14" i="9" s="1"/>
  <c r="C22" i="9" s="1"/>
  <c r="A3" i="9"/>
  <c r="A1" i="9"/>
  <c r="D34" i="21"/>
  <c r="E34" i="21"/>
  <c r="F34" i="21"/>
  <c r="G34" i="21"/>
  <c r="H34" i="21"/>
  <c r="J34" i="21"/>
  <c r="K34" i="21"/>
  <c r="L34" i="21"/>
  <c r="M34" i="21"/>
  <c r="N34" i="21"/>
  <c r="P34" i="21"/>
  <c r="R34" i="21"/>
  <c r="S34" i="21"/>
  <c r="T34" i="21"/>
  <c r="U34" i="21"/>
  <c r="V34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A1" i="21"/>
  <c r="I11" i="2"/>
  <c r="G11" i="2"/>
  <c r="F11" i="2"/>
  <c r="I6" i="2"/>
  <c r="C6" i="2"/>
  <c r="A3" i="2"/>
  <c r="A1" i="2"/>
  <c r="A3" i="11"/>
  <c r="A1" i="11"/>
  <c r="C6" i="4"/>
  <c r="A3" i="4"/>
  <c r="A1" i="4"/>
  <c r="AA6" i="3"/>
  <c r="O6" i="3"/>
  <c r="A3" i="3"/>
  <c r="A1" i="3"/>
  <c r="W10" i="1"/>
  <c r="U10" i="1"/>
  <c r="S10" i="1"/>
  <c r="Q10" i="1"/>
  <c r="M10" i="1"/>
  <c r="L10" i="1"/>
  <c r="J10" i="1"/>
  <c r="I10" i="1"/>
  <c r="G10" i="1"/>
  <c r="E10" i="1"/>
  <c r="O6" i="1"/>
  <c r="C6" i="1"/>
  <c r="A3" i="1"/>
  <c r="A1" i="1"/>
  <c r="C7" i="21"/>
  <c r="O7" i="21"/>
  <c r="A3" i="21"/>
  <c r="I11" i="11" l="1"/>
  <c r="S11" i="18"/>
  <c r="S12" i="18" s="1"/>
  <c r="G9" i="11"/>
  <c r="G6" i="11"/>
  <c r="G10" i="11"/>
  <c r="G8" i="11"/>
  <c r="G7" i="11"/>
  <c r="W34" i="21"/>
  <c r="G11" i="11" l="1"/>
  <c r="S4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<sst xmlns="http://schemas.openxmlformats.org/spreadsheetml/2006/main" count="522" uniqueCount="200">
  <si>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</si>
  <si>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</si>
  <si>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</si>
  <si>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</si>
  <si>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</si>
  <si>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</si>
  <si>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</si>
  <si>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</si>
  <si>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</si>
  <si>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</si>
  <si>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</si>
  <si>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</si>
  <si>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</si>
  <si>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</si>
  <si>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</si>
  <si>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</si>
  <si>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</si>
  <si>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</si>
  <si>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</si>
  <si>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</si>
  <si>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</si>
  <si>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</si>
  <si>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</si>
  <si>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</si>
  <si>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</si>
  <si>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</si>
  <si>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</si>
  <si>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</si>
  <si>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</si>
  <si>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</si>
  <si>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</si>
  <si>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</si>
  <si>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</si>
  <si>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</si>
  <si>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</si>
  <si>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</si>
  <si>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</si>
  <si>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</si>
  <si>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</si>
  <si>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</si>
  <si>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</si>
  <si>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</si>
  <si>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</si>
  <si>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</si>
  <si>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</si>
  <si>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</si>
  <si>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</si>
  <si>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</si>
  <si>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</si>
  <si>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</si>
  <si>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</si>
  <si>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</si>
  <si>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</si>
  <si>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</si>
  <si>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</si>
  <si>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</si>
  <si>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</si>
  <si>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</si>
  <si>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</si>
  <si>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</si>
  <si>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</si>
  <si>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</si>
  <si>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</si>
  <si>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</si>
  <si>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</si>
  <si>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</si>
  <si>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</si>
  <si>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</si>
  <si>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</si>
  <si>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</si>
  <si>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</si>
  <si>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</si>
  <si>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</si>
  <si>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</si>
  <si>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</si>
  <si>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</si>
  <si>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</si>
  <si>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</si>
  <si>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</si>
  <si>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</si>
  <si>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</si>
  <si>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</si>
  <si>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</si>
  <si>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</si>
  <si>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</si>
  <si>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</si>
  <si>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</si>
  <si>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</si>
  <si>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</si>
  <si>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</si>
  <si>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</si>
  <si>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</si>
  <si>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</si>
  <si>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</si>
  <si>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</si>
  <si>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</si>
  <si>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</si>
  <si>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</si>
  <si>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Arial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</si>
  <si>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</si>
  <si>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</si>
  <si>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</si>
  <si>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</si>
  <si>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</si>
  <si>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Arial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</si>
  <si>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</si>
  <si>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</si>
  <si>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</si>
  <si>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</si>
  <si>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</si>
  <si>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</si>
  <si>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</si>
  <si>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</si>
  <si>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</si>
  <si>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</si>
  <si>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</si>
  <si>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</si>
  <si>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</si>
  <si>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</si>
  <si>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</si>
  <si>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</si>
  <si>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</si>
  <si>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</si>
  <si>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</si>
  <si>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</si>
  <si>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</si>
  <si>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</si>
  <si>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</si>
  <si>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</si>
  <si>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</si>
  <si>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</si>
  <si>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</si>
  <si>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</si>
  <si>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</si>
  <si>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</si>
  <si>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</si>
  <si>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</si>
  <si>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</si>
  <si>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</si>
  <si>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سود اوراق بهادار با درآمد ثابت</t>
  </si>
  <si>
    <t>سود سپرده بانکی</t>
  </si>
  <si>
    <t>کل دارایی</t>
  </si>
  <si>
    <t>‫سپرده بانکی نزد بانک خاورميانه</t>
  </si>
  <si>
    <t>‫سپرده بانکی نزد بانک گردشگري</t>
  </si>
  <si>
    <t>نوع سپرده</t>
  </si>
  <si>
    <t>‫کوتاه مدت</t>
  </si>
  <si>
    <t>صندوق سرمایه گذاری بازده سهام</t>
  </si>
  <si>
    <t>دارو اکسیر (دلر)</t>
  </si>
  <si>
    <t>پارس خزر (لخزر)</t>
  </si>
  <si>
    <t>پالایش نفت بندر عباس (شبندر)</t>
  </si>
  <si>
    <t>مهرام (غمهرا)</t>
  </si>
  <si>
    <t>بانک سینا (وسینا)</t>
  </si>
  <si>
    <t>ایران ترانسفو (بترانس)</t>
  </si>
  <si>
    <t>تامین سرمایه دماوند (تماوند)</t>
  </si>
  <si>
    <t>سر. تامین اجتماعی (شستا)</t>
  </si>
  <si>
    <t>مبتنی بر کالای فارابی (سینرژی)</t>
  </si>
  <si>
    <t>بانک تجارت (وتجارت)</t>
  </si>
  <si>
    <t>بانک ملت (وبملت)</t>
  </si>
  <si>
    <t>پارس مینو (غپینو)</t>
  </si>
  <si>
    <t>تعدیل کارمزد کارگزاری</t>
  </si>
  <si>
    <t>دارو عبیدی (دعبید)</t>
  </si>
  <si>
    <t>بیمه نوین (نوین)</t>
  </si>
  <si>
    <t>تولید ژلاتین کپسول ایران (دکپسول)</t>
  </si>
  <si>
    <t>بیمه اتکایی سامان (اتکاسا)</t>
  </si>
  <si>
    <t>داروسازی دانا (ددانا)</t>
  </si>
  <si>
    <t>بیمه سامان (بساما)</t>
  </si>
  <si>
    <t>دارو جابرابن حیان (دجابر)</t>
  </si>
  <si>
    <t>پخش رازی (درازی)</t>
  </si>
  <si>
    <t>تولیدی کوچین (کوچین)</t>
  </si>
  <si>
    <t>نیان باتری خاوران (بانیان)</t>
  </si>
  <si>
    <t>سر. البرز (والبر)</t>
  </si>
  <si>
    <t>ذغالسنگ نگین (کطبس)</t>
  </si>
  <si>
    <t>آذراب (فاذر)</t>
  </si>
  <si>
    <t>البرزدارو (دالبر)</t>
  </si>
  <si>
    <t>پدیده شیمی قرن (قرن)</t>
  </si>
  <si>
    <t>آنتی بیوتیک سازی ایران (بیوتیک)</t>
  </si>
  <si>
    <t>آلیاژ گستر هامون (فهامون)</t>
  </si>
  <si>
    <t>تاید واتر خاورمیانه (حتاید)</t>
  </si>
  <si>
    <t>گسترش نفت و گاز پارسیان (پارسان)</t>
  </si>
  <si>
    <t>کی بی سی (کی بی سی)</t>
  </si>
  <si>
    <t>صنعتی بارز (پکرمان)</t>
  </si>
  <si>
    <t>پتروشیمی خراسان (خراسان)</t>
  </si>
  <si>
    <t>مبلغ خرید</t>
  </si>
  <si>
    <t>بانک گردشگری</t>
  </si>
  <si>
    <t>بانک خاورمیانه</t>
  </si>
  <si>
    <t>گردشگری کوتاه مدت 148996718114681</t>
  </si>
  <si>
    <t>خاورمیانه کوتاه مدت 101310810707076676</t>
  </si>
  <si>
    <t>کارخانجات تولیدی نیرو ترانسفو (نیروترانسفو)</t>
  </si>
  <si>
    <t>آنتی بیوتیک سازی ایران (حق تقدم) (بیوتیکح)</t>
  </si>
  <si>
    <t xml:space="preserve"> 1404/12/29</t>
  </si>
  <si>
    <t xml:space="preserve"> 1405/01/31</t>
  </si>
  <si>
    <t>از 1404/12/29 تا  1405/01/31</t>
  </si>
  <si>
    <t>از ابتدای سال مالی تا 1405/01/31</t>
  </si>
  <si>
    <t>برای ماه منتهی به 1405/01/31</t>
  </si>
  <si>
    <t>1405/01/27</t>
  </si>
  <si>
    <t>1405/01/30</t>
  </si>
  <si>
    <t>0.39</t>
  </si>
  <si>
    <t>0.43</t>
  </si>
  <si>
    <t>457.85</t>
  </si>
  <si>
    <t>0.55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</si>
</sst>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b/>
      <sz val="8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4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3" xfId="0" applyFont="1" applyBorder="1"/>
    <xf numFmtId="0" fontId="9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14" fillId="0" borderId="0" xfId="0" applyFont="1"/>
    <xf numFmtId="0" fontId="21" fillId="0" borderId="5" xfId="0" applyFont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2"/>
    </xf>
    <xf numFmtId="0" fontId="23" fillId="0" borderId="5" xfId="0" applyFont="1" applyBorder="1" applyAlignment="1">
      <alignment horizontal="center" vertical="center" wrapText="1" readingOrder="2"/>
    </xf>
    <xf numFmtId="0" fontId="25" fillId="0" borderId="5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readingOrder="2"/>
    </xf>
    <xf numFmtId="0" fontId="27" fillId="0" borderId="3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9" fillId="0" borderId="0" xfId="0" applyFont="1"/>
    <xf numFmtId="3" fontId="0" fillId="0" borderId="0" xfId="0" applyNumberFormat="1"/>
    <xf numFmtId="10" fontId="3" fillId="0" borderId="0" xfId="2" applyNumberFormat="1" applyFont="1" applyAlignment="1">
      <alignment horizontal="center" vertical="center" wrapText="1" readingOrder="2"/>
    </xf>
    <xf numFmtId="164" fontId="3" fillId="0" borderId="9" xfId="0" applyNumberFormat="1" applyFont="1" applyBorder="1" applyAlignment="1">
      <alignment horizontal="center" vertical="center" readingOrder="2"/>
    </xf>
    <xf numFmtId="37" fontId="30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 readingOrder="2"/>
    </xf>
    <xf numFmtId="164" fontId="3" fillId="0" borderId="9" xfId="0" applyNumberFormat="1" applyFont="1" applyBorder="1" applyAlignment="1">
      <alignment horizontal="center" vertical="center" wrapText="1" readingOrder="2"/>
    </xf>
    <xf numFmtId="10" fontId="3" fillId="0" borderId="0" xfId="2" applyNumberFormat="1" applyFont="1" applyBorder="1" applyAlignment="1">
      <alignment horizontal="center" vertical="center" wrapText="1" readingOrder="2"/>
    </xf>
    <xf numFmtId="10" fontId="3" fillId="0" borderId="9" xfId="0" applyNumberFormat="1" applyFont="1" applyBorder="1" applyAlignment="1">
      <alignment horizontal="center" vertical="center" wrapText="1" readingOrder="2"/>
    </xf>
    <xf numFmtId="10" fontId="3" fillId="0" borderId="9" xfId="2" applyNumberFormat="1" applyFont="1" applyBorder="1" applyAlignment="1">
      <alignment horizontal="center" vertical="center" readingOrder="2"/>
    </xf>
    <xf numFmtId="37" fontId="30" fillId="0" borderId="9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readingOrder="2"/>
    </xf>
    <xf numFmtId="164" fontId="3" fillId="0" borderId="0" xfId="0" applyNumberFormat="1" applyFont="1" applyAlignment="1">
      <alignment horizontal="center" vertical="center" readingOrder="2"/>
    </xf>
    <xf numFmtId="164" fontId="3" fillId="0" borderId="9" xfId="0" applyNumberFormat="1" applyFont="1" applyBorder="1" applyAlignment="1">
      <alignment horizontal="left" vertical="center" readingOrder="2"/>
    </xf>
    <xf numFmtId="164" fontId="3" fillId="0" borderId="0" xfId="1" applyNumberFormat="1" applyFont="1" applyBorder="1" applyAlignment="1">
      <alignment horizontal="left" vertical="center" wrapText="1" readingOrder="2"/>
    </xf>
    <xf numFmtId="10" fontId="5" fillId="0" borderId="0" xfId="2" applyNumberFormat="1" applyFont="1" applyBorder="1" applyAlignment="1">
      <alignment horizontal="center" vertical="center" wrapText="1" readingOrder="2"/>
    </xf>
    <xf numFmtId="39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 wrapText="1" readingOrder="2"/>
    </xf>
    <xf numFmtId="37" fontId="7" fillId="0" borderId="9" xfId="0" applyNumberFormat="1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vertical="center" wrapText="1" readingOrder="2"/>
    </xf>
    <xf numFmtId="37" fontId="7" fillId="0" borderId="9" xfId="0" applyNumberFormat="1" applyFont="1" applyBorder="1" applyAlignment="1">
      <alignment vertical="center" wrapText="1" readingOrder="2"/>
    </xf>
    <xf numFmtId="165" fontId="0" fillId="0" borderId="0" xfId="1" applyNumberFormat="1" applyFont="1"/>
    <xf numFmtId="164" fontId="7" fillId="0" borderId="0" xfId="1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vertical="center" wrapText="1"/>
    </xf>
    <xf numFmtId="164" fontId="7" fillId="0" borderId="9" xfId="1" applyNumberFormat="1" applyFont="1" applyBorder="1" applyAlignment="1">
      <alignment horizontal="center" vertical="center" wrapText="1" readingOrder="2"/>
    </xf>
    <xf numFmtId="0" fontId="32" fillId="0" borderId="0" xfId="0" applyFont="1"/>
    <xf numFmtId="0" fontId="3" fillId="0" borderId="0" xfId="0" applyFont="1" applyAlignment="1">
      <alignment vertical="center"/>
    </xf>
    <xf numFmtId="0" fontId="31" fillId="0" borderId="0" xfId="0" applyFont="1"/>
    <xf numFmtId="0" fontId="18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readingOrder="2"/>
    </xf>
    <xf numFmtId="9" fontId="2" fillId="0" borderId="9" xfId="0" applyNumberFormat="1" applyFont="1" applyBorder="1" applyAlignment="1">
      <alignment horizontal="center" vertical="center" readingOrder="2"/>
    </xf>
    <xf numFmtId="10" fontId="2" fillId="0" borderId="9" xfId="0" applyNumberFormat="1" applyFont="1" applyBorder="1" applyAlignment="1">
      <alignment horizontal="center" vertical="center" readingOrder="2"/>
    </xf>
    <xf numFmtId="164" fontId="3" fillId="0" borderId="0" xfId="1" applyNumberFormat="1" applyFont="1" applyFill="1" applyBorder="1" applyAlignment="1">
      <alignment horizontal="center" vertical="center" wrapText="1" readingOrder="2"/>
    </xf>
    <xf numFmtId="164" fontId="2" fillId="0" borderId="9" xfId="0" applyNumberFormat="1" applyFont="1" applyBorder="1" applyAlignment="1">
      <alignment horizontal="center" vertical="center" readingOrder="2"/>
    </xf>
    <xf numFmtId="10" fontId="30" fillId="0" borderId="0" xfId="2" applyNumberFormat="1" applyFont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 wrapText="1" readingOrder="2"/>
    </xf>
    <xf numFmtId="0" fontId="31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39" fontId="7" fillId="0" borderId="9" xfId="0" applyNumberFormat="1" applyFont="1" applyBorder="1" applyAlignment="1">
      <alignment horizontal="center" vertical="center" wrapText="1" readingOrder="2"/>
    </xf>
    <xf numFmtId="10" fontId="7" fillId="0" borderId="9" xfId="0" applyNumberFormat="1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2"/>
    </xf>
    <xf numFmtId="14" fontId="2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14" fontId="2" fillId="0" borderId="1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right" vertical="center" readingOrder="2"/>
    </xf>
    <xf numFmtId="0" fontId="2" fillId="0" borderId="2" xfId="0" applyFont="1" applyBorder="1" applyAlignment="1">
      <alignment horizontal="center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 readingOrder="2"/>
    </xf>
    <xf numFmtId="0" fontId="23" fillId="0" borderId="5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left" vertical="center" wrapText="1" readingOrder="2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608838</xdr:colOff>
      <xdr:row>40</xdr:row>
      <xdr:rowOff>46644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EF4A64-B61D-0C6C-645C-737186331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0718712" y="0"/>
          <a:ext cx="6095238" cy="7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94C8-A557-4764-99DA-605790BB06B5}">
  <dimension ref="Q4:AC11"/>
  <sheetViews>
    <sheetView rightToLeft="1" tabSelected="1" view="pageBreakPreview" zoomScaleNormal="100" zoomScaleSheetLayoutView="100" workbookViewId="0">
      <selection activeCell="M20" sqref="M20"/>
    </sheetView>
  </sheetViews>
  <sheetFormatPr defaultRowHeight="14.25" x14ac:dyDescent="0.2"/>
  <cols>
    <col min="16" max="16" width="9.125" customWidth="1"/>
    <col min="17" max="28" width="9" hidden="1" customWidth="1"/>
    <col min="29" max="29" width="17.625" hidden="1" customWidth="1"/>
  </cols>
  <sheetData>
    <row r="4" spans="17:29" x14ac:dyDescent="0.2">
      <c r="U4" t="s">
        <v>146</v>
      </c>
    </row>
    <row r="7" spans="17:29" ht="20.25" x14ac:dyDescent="0.3">
      <c r="U7" s="75" t="s">
        <v>193</v>
      </c>
    </row>
    <row r="8" spans="17:29" ht="15.75" x14ac:dyDescent="0.2">
      <c r="T8" s="117"/>
      <c r="U8" s="118"/>
      <c r="AB8" t="s">
        <v>141</v>
      </c>
      <c r="AC8" s="76">
        <v>749904388033</v>
      </c>
    </row>
    <row r="9" spans="17:29" ht="15.75" x14ac:dyDescent="0.2">
      <c r="Q9" s="117" t="s">
        <v>189</v>
      </c>
      <c r="R9" s="118"/>
      <c r="T9" s="117" t="s">
        <v>190</v>
      </c>
      <c r="U9" s="118"/>
    </row>
    <row r="10" spans="17:29" ht="15.75" x14ac:dyDescent="0.2">
      <c r="T10" s="117"/>
      <c r="U10" s="118"/>
    </row>
    <row r="11" spans="17:29" ht="48" thickBot="1" x14ac:dyDescent="0.35">
      <c r="T11" s="27" t="s">
        <v>191</v>
      </c>
      <c r="U11" s="75"/>
      <c r="V11" s="27" t="s">
        <v>192</v>
      </c>
    </row>
  </sheetData>
  <mergeCells count="4">
    <mergeCell ref="T8:U8"/>
    <mergeCell ref="T9:U9"/>
    <mergeCell ref="T10:U10"/>
    <mergeCell ref="Q9:R9"/>
  </mergeCells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S24"/>
  <sheetViews>
    <sheetView rightToLeft="1" view="pageBreakPreview" zoomScale="110" zoomScaleNormal="100" zoomScaleSheetLayoutView="110" workbookViewId="0">
      <selection activeCell="R21" sqref="R21"/>
    </sheetView>
  </sheetViews>
  <sheetFormatPr defaultColWidth="9.125" defaultRowHeight="15.75" x14ac:dyDescent="0.4"/>
  <cols>
    <col min="1" max="1" width="16.625" style="6" customWidth="1"/>
    <col min="2" max="2" width="0.625" style="6" customWidth="1"/>
    <col min="3" max="3" width="9.125" style="6" customWidth="1"/>
    <col min="4" max="4" width="0.375" style="6" customWidth="1"/>
    <col min="5" max="5" width="13.625" style="6" bestFit="1" customWidth="1"/>
    <col min="6" max="6" width="0.875" style="6" customWidth="1"/>
    <col min="7" max="7" width="14.625" style="6" bestFit="1" customWidth="1"/>
    <col min="8" max="8" width="1" style="6" customWidth="1"/>
    <col min="9" max="9" width="13.625" style="6" bestFit="1" customWidth="1"/>
    <col min="10" max="10" width="15.375" style="6" bestFit="1" customWidth="1"/>
    <col min="11" max="11" width="0.75" style="6" customWidth="1"/>
    <col min="12" max="12" width="13.875" style="6" bestFit="1" customWidth="1"/>
    <col min="13" max="13" width="0.625" style="6" customWidth="1"/>
    <col min="14" max="14" width="13.625" style="6" bestFit="1" customWidth="1"/>
    <col min="15" max="15" width="0.875" style="6" customWidth="1"/>
    <col min="16" max="16" width="13.25" style="6" bestFit="1" customWidth="1"/>
    <col min="17" max="17" width="0.875" style="6" customWidth="1"/>
    <col min="18" max="18" width="13.2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5" spans="1:19" ht="25.5" x14ac:dyDescent="0.4">
      <c r="A5" s="126" t="s">
        <v>126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7" spans="1:19" ht="19.5" customHeight="1" thickBot="1" x14ac:dyDescent="0.45">
      <c r="A7" s="4"/>
      <c r="B7" s="5"/>
      <c r="C7" s="149" t="str">
        <f>مقدمه!T11</f>
        <v>از 1404/12/29 تا  1405/01/31</v>
      </c>
      <c r="D7" s="149"/>
      <c r="E7" s="149"/>
      <c r="F7" s="149"/>
      <c r="G7" s="149"/>
      <c r="H7" s="149"/>
      <c r="I7" s="149"/>
      <c r="J7" s="149"/>
      <c r="K7" s="5"/>
      <c r="L7" s="149" t="str">
        <f>مقدمه!V11</f>
        <v>از ابتدای سال مالی تا 1405/01/31</v>
      </c>
      <c r="M7" s="149"/>
      <c r="N7" s="149"/>
      <c r="O7" s="149"/>
      <c r="P7" s="149"/>
      <c r="Q7" s="149"/>
      <c r="R7" s="149"/>
      <c r="S7" s="149"/>
    </row>
    <row r="8" spans="1:19" ht="19.5" customHeight="1" x14ac:dyDescent="0.4">
      <c r="A8" s="152" t="s">
        <v>118</v>
      </c>
      <c r="B8" s="151"/>
      <c r="C8" s="147" t="s">
        <v>127</v>
      </c>
      <c r="D8" s="150"/>
      <c r="E8" s="147" t="s">
        <v>18</v>
      </c>
      <c r="F8" s="150"/>
      <c r="G8" s="147" t="s">
        <v>19</v>
      </c>
      <c r="H8" s="150"/>
      <c r="I8" s="147" t="s">
        <v>4</v>
      </c>
      <c r="J8" s="147"/>
      <c r="K8" s="151"/>
      <c r="L8" s="147" t="s">
        <v>127</v>
      </c>
      <c r="M8" s="150"/>
      <c r="N8" s="147" t="s">
        <v>18</v>
      </c>
      <c r="O8" s="150"/>
      <c r="P8" s="147" t="s">
        <v>19</v>
      </c>
      <c r="Q8" s="150"/>
      <c r="R8" s="147" t="s">
        <v>4</v>
      </c>
      <c r="S8" s="147"/>
    </row>
    <row r="9" spans="1:19" ht="18.75" customHeight="1" thickBot="1" x14ac:dyDescent="0.45">
      <c r="A9" s="152"/>
      <c r="B9" s="151"/>
      <c r="C9" s="148"/>
      <c r="D9" s="151"/>
      <c r="E9" s="148"/>
      <c r="F9" s="151"/>
      <c r="G9" s="148"/>
      <c r="H9" s="151"/>
      <c r="I9" s="149"/>
      <c r="J9" s="149"/>
      <c r="K9" s="151"/>
      <c r="L9" s="148"/>
      <c r="M9" s="151"/>
      <c r="N9" s="148"/>
      <c r="O9" s="151"/>
      <c r="P9" s="148"/>
      <c r="Q9" s="151"/>
      <c r="R9" s="149"/>
      <c r="S9" s="149"/>
    </row>
    <row r="10" spans="1:19" ht="28.5" customHeight="1" thickBot="1" x14ac:dyDescent="0.45">
      <c r="A10" s="153"/>
      <c r="B10" s="151"/>
      <c r="C10" s="60" t="s">
        <v>87</v>
      </c>
      <c r="D10" s="151"/>
      <c r="E10" s="60" t="s">
        <v>87</v>
      </c>
      <c r="F10" s="151"/>
      <c r="G10" s="60" t="s">
        <v>87</v>
      </c>
      <c r="H10" s="151"/>
      <c r="I10" s="7" t="s">
        <v>8</v>
      </c>
      <c r="J10" s="7" t="s">
        <v>20</v>
      </c>
      <c r="K10" s="151"/>
      <c r="L10" s="60" t="s">
        <v>87</v>
      </c>
      <c r="M10" s="151"/>
      <c r="N10" s="60" t="s">
        <v>87</v>
      </c>
      <c r="O10" s="151"/>
      <c r="P10" s="60" t="s">
        <v>87</v>
      </c>
      <c r="Q10" s="151"/>
      <c r="R10" s="7" t="s">
        <v>8</v>
      </c>
      <c r="S10" s="7" t="s">
        <v>20</v>
      </c>
    </row>
    <row r="11" spans="1:19" ht="32.25" customHeight="1" x14ac:dyDescent="0.4">
      <c r="A11" s="8" t="s">
        <v>155</v>
      </c>
      <c r="B11" s="9"/>
      <c r="C11" s="10"/>
      <c r="D11" s="9"/>
      <c r="E11" s="79"/>
      <c r="F11" s="79"/>
      <c r="G11" s="79"/>
      <c r="H11" s="79"/>
      <c r="I11" s="79"/>
      <c r="J11" s="110"/>
      <c r="K11" s="79"/>
      <c r="L11" s="79"/>
      <c r="M11" s="79"/>
      <c r="N11" s="79"/>
      <c r="O11" s="79"/>
      <c r="P11" s="79">
        <v>1371580889</v>
      </c>
      <c r="Q11" s="79"/>
      <c r="R11" s="79">
        <v>1371580889</v>
      </c>
      <c r="S11" s="110">
        <f>R11/درآمدها!$E$11</f>
        <v>-1.1071478822752509E-2</v>
      </c>
    </row>
    <row r="12" spans="1:19" ht="19.5" thickBot="1" x14ac:dyDescent="0.45">
      <c r="A12" s="15" t="s">
        <v>4</v>
      </c>
      <c r="B12" s="92"/>
      <c r="C12" s="93">
        <f>SUM(C11:C11)</f>
        <v>0</v>
      </c>
      <c r="D12" s="92"/>
      <c r="E12" s="94">
        <f>SUM(E11:E11)</f>
        <v>0</v>
      </c>
      <c r="F12" s="92"/>
      <c r="G12" s="94">
        <f>SUM(G11:G11)</f>
        <v>0</v>
      </c>
      <c r="H12" s="92"/>
      <c r="I12" s="94">
        <f>SUM(I11)</f>
        <v>0</v>
      </c>
      <c r="J12" s="111">
        <f>SUM(J11)</f>
        <v>0</v>
      </c>
      <c r="K12" s="92"/>
      <c r="L12" s="94">
        <f>SUM(L11:L11)</f>
        <v>0</v>
      </c>
      <c r="M12" s="92"/>
      <c r="N12" s="94">
        <f>SUM(N11)</f>
        <v>0</v>
      </c>
      <c r="O12" s="92"/>
      <c r="P12" s="94">
        <f>SUM(P11:P11)</f>
        <v>1371580889</v>
      </c>
      <c r="Q12" s="92"/>
      <c r="R12" s="94">
        <f>SUM(R11:R11)</f>
        <v>1371580889</v>
      </c>
      <c r="S12" s="111">
        <f>SUM(S11:S11)</f>
        <v>-1.1071478822752509E-2</v>
      </c>
    </row>
    <row r="13" spans="1:19" ht="16.5" thickTop="1" x14ac:dyDescent="0.4"/>
    <row r="24" spans="19:19" ht="18.75" x14ac:dyDescent="0.4">
      <c r="S24" s="79"/>
    </row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Q11"/>
  <sheetViews>
    <sheetView rightToLeft="1" view="pageBreakPreview" zoomScale="90" zoomScaleNormal="100" zoomScaleSheetLayoutView="90" workbookViewId="0">
      <selection activeCell="I27" sqref="I27"/>
    </sheetView>
  </sheetViews>
  <sheetFormatPr defaultColWidth="9.125" defaultRowHeight="18" x14ac:dyDescent="0.45"/>
  <cols>
    <col min="1" max="1" width="22.625" style="13" customWidth="1"/>
    <col min="2" max="2" width="0.375" style="13" customWidth="1"/>
    <col min="3" max="3" width="12" style="13" bestFit="1" customWidth="1"/>
    <col min="4" max="4" width="0.75" style="13" customWidth="1"/>
    <col min="5" max="5" width="15.25" style="13" bestFit="1" customWidth="1"/>
    <col min="6" max="6" width="0.625" style="13" customWidth="1"/>
    <col min="7" max="7" width="14.625" style="13" bestFit="1" customWidth="1"/>
    <col min="8" max="8" width="0.625" style="13" customWidth="1"/>
    <col min="9" max="9" width="14.375" style="13" bestFit="1" customWidth="1"/>
    <col min="10" max="10" width="0.375" style="13" customWidth="1"/>
    <col min="11" max="11" width="12" style="13" bestFit="1" customWidth="1"/>
    <col min="12" max="12" width="0.625" style="13" customWidth="1"/>
    <col min="13" max="13" width="14.625" style="13" bestFit="1" customWidth="1"/>
    <col min="14" max="14" width="0.25" style="13" customWidth="1"/>
    <col min="15" max="15" width="14.625" style="13" bestFit="1" customWidth="1"/>
    <col min="16" max="16" width="0.625" style="13" customWidth="1"/>
    <col min="17" max="17" width="14.625" style="13" bestFit="1" customWidth="1"/>
    <col min="18" max="16384" width="9.125" style="13"/>
  </cols>
  <sheetData>
    <row r="1" spans="1:17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ht="25.5" x14ac:dyDescent="0.45">
      <c r="A4" s="126" t="s">
        <v>122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6" spans="1:17" ht="19.5" customHeight="1" thickBot="1" x14ac:dyDescent="0.5">
      <c r="A6" s="12"/>
      <c r="B6" s="5"/>
      <c r="C6" s="149" t="str">
        <f>مقدمه!T11</f>
        <v>از 1404/12/29 تا  1405/01/31</v>
      </c>
      <c r="D6" s="149"/>
      <c r="E6" s="149"/>
      <c r="F6" s="149"/>
      <c r="G6" s="149"/>
      <c r="H6" s="149"/>
      <c r="I6" s="149"/>
      <c r="J6" s="9"/>
      <c r="K6" s="149" t="str">
        <f>مقدمه!V11</f>
        <v>از ابتدای سال مالی تا 1405/01/31</v>
      </c>
      <c r="L6" s="149"/>
      <c r="M6" s="149"/>
      <c r="N6" s="149"/>
      <c r="O6" s="149"/>
      <c r="P6" s="149"/>
      <c r="Q6" s="149"/>
    </row>
    <row r="7" spans="1:17" ht="20.25" customHeight="1" x14ac:dyDescent="0.45">
      <c r="A7" s="150"/>
      <c r="B7" s="151"/>
      <c r="C7" s="147" t="s">
        <v>22</v>
      </c>
      <c r="D7" s="147"/>
      <c r="E7" s="147" t="s">
        <v>18</v>
      </c>
      <c r="F7" s="150"/>
      <c r="G7" s="147" t="s">
        <v>19</v>
      </c>
      <c r="H7" s="150"/>
      <c r="I7" s="147" t="s">
        <v>4</v>
      </c>
      <c r="J7" s="14"/>
      <c r="K7" s="147" t="s">
        <v>22</v>
      </c>
      <c r="L7" s="147"/>
      <c r="M7" s="147" t="s">
        <v>18</v>
      </c>
      <c r="N7" s="150"/>
      <c r="O7" s="147" t="s">
        <v>19</v>
      </c>
      <c r="P7" s="150"/>
      <c r="Q7" s="147" t="s">
        <v>4</v>
      </c>
    </row>
    <row r="8" spans="1:17" ht="20.25" customHeight="1" x14ac:dyDescent="0.45">
      <c r="A8" s="151"/>
      <c r="B8" s="151"/>
      <c r="C8" s="148"/>
      <c r="D8" s="148"/>
      <c r="E8" s="148"/>
      <c r="F8" s="151"/>
      <c r="G8" s="148"/>
      <c r="H8" s="151"/>
      <c r="I8" s="148"/>
      <c r="J8" s="14"/>
      <c r="K8" s="148"/>
      <c r="L8" s="148"/>
      <c r="M8" s="148"/>
      <c r="N8" s="151"/>
      <c r="O8" s="148"/>
      <c r="P8" s="151"/>
      <c r="Q8" s="148"/>
    </row>
    <row r="9" spans="1:17" ht="18.75" thickBot="1" x14ac:dyDescent="0.5">
      <c r="A9" s="151"/>
      <c r="B9" s="151"/>
      <c r="C9" s="59" t="s">
        <v>87</v>
      </c>
      <c r="D9" s="148"/>
      <c r="E9" s="59" t="s">
        <v>86</v>
      </c>
      <c r="F9" s="151"/>
      <c r="G9" s="59" t="s">
        <v>87</v>
      </c>
      <c r="H9" s="151"/>
      <c r="I9" s="149"/>
      <c r="J9" s="10"/>
      <c r="K9" s="59" t="s">
        <v>87</v>
      </c>
      <c r="L9" s="148"/>
      <c r="M9" s="59" t="s">
        <v>87</v>
      </c>
      <c r="N9" s="151"/>
      <c r="O9" s="59" t="s">
        <v>87</v>
      </c>
      <c r="P9" s="151"/>
      <c r="Q9" s="149"/>
    </row>
    <row r="10" spans="1:17" ht="19.5" thickBot="1" x14ac:dyDescent="0.5">
      <c r="A10" s="15" t="s">
        <v>4</v>
      </c>
      <c r="B10" s="16"/>
      <c r="C10" s="95"/>
      <c r="D10" s="17"/>
      <c r="E10" s="94"/>
      <c r="F10" s="16"/>
      <c r="G10" s="94"/>
      <c r="H10" s="16"/>
      <c r="I10" s="94"/>
      <c r="J10" s="16"/>
      <c r="K10" s="96"/>
      <c r="L10" s="17"/>
      <c r="M10" s="94"/>
      <c r="N10" s="16"/>
      <c r="O10" s="94"/>
      <c r="P10" s="16"/>
      <c r="Q10" s="94"/>
    </row>
    <row r="11" spans="1:17" ht="18.75" thickTop="1" x14ac:dyDescent="0.45"/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7" right="0.7" top="0.75" bottom="0.75" header="0.3" footer="0.3"/>
  <pageSetup scale="7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8"/>
  <sheetViews>
    <sheetView rightToLeft="1" view="pageBreakPreview" zoomScaleNormal="100" zoomScaleSheetLayoutView="100" workbookViewId="0">
      <selection activeCell="L21" sqref="L21"/>
    </sheetView>
  </sheetViews>
  <sheetFormatPr defaultRowHeight="14.25" x14ac:dyDescent="0.2"/>
  <cols>
    <col min="1" max="1" width="17.75" bestFit="1" customWidth="1"/>
    <col min="2" max="2" width="18.25" bestFit="1" customWidth="1"/>
    <col min="3" max="3" width="7.625" bestFit="1" customWidth="1"/>
    <col min="4" max="4" width="5.875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 x14ac:dyDescent="0.55000000000000004">
      <c r="A1" s="154" t="str">
        <f>مقدمه!U4</f>
        <v>صندوق سرمایه گذاری بازده سهام</v>
      </c>
      <c r="B1" s="154"/>
      <c r="C1" s="154"/>
      <c r="D1" s="154"/>
      <c r="E1" s="154"/>
      <c r="F1" s="154"/>
      <c r="G1" s="154"/>
      <c r="H1" s="154"/>
      <c r="I1" s="62"/>
      <c r="J1" s="62"/>
      <c r="K1" s="62"/>
      <c r="L1" s="62"/>
      <c r="M1" s="62"/>
      <c r="N1" s="62"/>
      <c r="O1" s="62"/>
      <c r="P1" s="62"/>
      <c r="Q1" s="62"/>
    </row>
    <row r="2" spans="1:17" ht="21" x14ac:dyDescent="0.55000000000000004">
      <c r="A2" s="154" t="s">
        <v>84</v>
      </c>
      <c r="B2" s="154"/>
      <c r="C2" s="154"/>
      <c r="D2" s="154"/>
      <c r="E2" s="154"/>
      <c r="F2" s="154"/>
      <c r="G2" s="154"/>
      <c r="H2" s="154"/>
      <c r="I2" s="62"/>
      <c r="J2" s="62"/>
      <c r="K2" s="62"/>
      <c r="L2" s="62"/>
      <c r="M2" s="62"/>
      <c r="N2" s="62"/>
      <c r="O2" s="62"/>
      <c r="P2" s="62"/>
      <c r="Q2" s="62"/>
    </row>
    <row r="3" spans="1:17" ht="21" x14ac:dyDescent="0.55000000000000004">
      <c r="A3" s="154" t="str">
        <f>مقدمه!U7</f>
        <v>برای ماه منتهی به 1405/01/31</v>
      </c>
      <c r="B3" s="154"/>
      <c r="C3" s="154"/>
      <c r="D3" s="154"/>
      <c r="E3" s="154"/>
      <c r="F3" s="154"/>
      <c r="G3" s="154"/>
      <c r="H3" s="154"/>
      <c r="I3" s="62"/>
      <c r="J3" s="62"/>
      <c r="K3" s="62"/>
      <c r="L3" s="62"/>
      <c r="M3" s="62"/>
      <c r="N3" s="62"/>
      <c r="O3" s="62"/>
      <c r="P3" s="62"/>
      <c r="Q3" s="62"/>
    </row>
    <row r="5" spans="1:17" ht="25.5" x14ac:dyDescent="0.2">
      <c r="A5" s="126" t="s">
        <v>123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7" spans="1:17" ht="25.5" x14ac:dyDescent="0.2">
      <c r="A7" s="63" t="s">
        <v>90</v>
      </c>
      <c r="B7" s="63" t="s">
        <v>91</v>
      </c>
      <c r="C7" s="63" t="s">
        <v>92</v>
      </c>
      <c r="D7" s="63" t="s">
        <v>93</v>
      </c>
      <c r="E7" s="63" t="s">
        <v>94</v>
      </c>
      <c r="F7" s="64" t="s">
        <v>95</v>
      </c>
      <c r="G7" s="63" t="s">
        <v>96</v>
      </c>
      <c r="H7" s="64" t="s">
        <v>97</v>
      </c>
    </row>
    <row r="8" spans="1:17" ht="17.25" x14ac:dyDescent="0.2">
      <c r="A8" s="156" t="s">
        <v>98</v>
      </c>
      <c r="B8" s="157" t="s">
        <v>99</v>
      </c>
      <c r="C8" s="65" t="s">
        <v>100</v>
      </c>
      <c r="D8" s="65"/>
      <c r="E8" s="65"/>
      <c r="F8" s="65"/>
      <c r="G8" s="65"/>
      <c r="H8" s="65"/>
    </row>
    <row r="9" spans="1:17" ht="17.25" x14ac:dyDescent="0.2">
      <c r="A9" s="156"/>
      <c r="B9" s="157"/>
      <c r="C9" s="65" t="s">
        <v>101</v>
      </c>
      <c r="D9" s="65"/>
      <c r="E9" s="65"/>
      <c r="F9" s="65"/>
      <c r="G9" s="65"/>
      <c r="H9" s="65"/>
    </row>
    <row r="10" spans="1:17" ht="17.25" x14ac:dyDescent="0.2">
      <c r="A10" s="156" t="s">
        <v>98</v>
      </c>
      <c r="B10" s="157" t="s">
        <v>102</v>
      </c>
      <c r="C10" s="65" t="s">
        <v>100</v>
      </c>
      <c r="D10" s="65"/>
      <c r="E10" s="65"/>
      <c r="F10" s="65"/>
      <c r="G10" s="65"/>
      <c r="H10" s="65"/>
    </row>
    <row r="11" spans="1:17" ht="17.25" x14ac:dyDescent="0.2">
      <c r="A11" s="156"/>
      <c r="B11" s="157"/>
      <c r="C11" s="65" t="s">
        <v>103</v>
      </c>
      <c r="D11" s="65"/>
      <c r="E11" s="65"/>
      <c r="F11" s="65"/>
      <c r="G11" s="65"/>
      <c r="H11" s="65"/>
    </row>
    <row r="12" spans="1:17" ht="42.75" x14ac:dyDescent="0.2">
      <c r="A12" s="66" t="s">
        <v>104</v>
      </c>
      <c r="B12" s="67" t="s">
        <v>105</v>
      </c>
      <c r="C12" s="65" t="s">
        <v>106</v>
      </c>
      <c r="D12" s="65"/>
      <c r="E12" s="65"/>
      <c r="F12" s="65"/>
      <c r="G12" s="65"/>
      <c r="H12" s="65"/>
    </row>
    <row r="13" spans="1:17" ht="17.25" x14ac:dyDescent="0.2">
      <c r="A13" s="156" t="s">
        <v>107</v>
      </c>
      <c r="B13" s="156" t="s">
        <v>107</v>
      </c>
      <c r="C13" s="65" t="s">
        <v>108</v>
      </c>
      <c r="D13" s="65"/>
      <c r="E13" s="65"/>
      <c r="F13" s="65"/>
      <c r="G13" s="65"/>
      <c r="H13" s="65"/>
    </row>
    <row r="14" spans="1:17" ht="17.25" x14ac:dyDescent="0.2">
      <c r="A14" s="156"/>
      <c r="B14" s="156"/>
      <c r="C14" s="65" t="s">
        <v>109</v>
      </c>
      <c r="D14" s="65"/>
      <c r="E14" s="65"/>
      <c r="F14" s="65"/>
      <c r="G14" s="65"/>
      <c r="H14" s="65"/>
    </row>
    <row r="15" spans="1:17" ht="17.25" x14ac:dyDescent="0.2">
      <c r="A15" s="156"/>
      <c r="B15" s="156"/>
      <c r="C15" s="65" t="s">
        <v>110</v>
      </c>
      <c r="D15" s="65"/>
      <c r="E15" s="65"/>
      <c r="F15" s="65"/>
      <c r="G15" s="65"/>
      <c r="H15" s="65"/>
    </row>
    <row r="16" spans="1:17" ht="17.25" x14ac:dyDescent="0.2">
      <c r="A16" s="156"/>
      <c r="B16" s="156"/>
      <c r="C16" s="65" t="s">
        <v>111</v>
      </c>
      <c r="D16" s="65"/>
      <c r="E16" s="65"/>
      <c r="F16" s="65"/>
      <c r="G16" s="65"/>
      <c r="H16" s="65"/>
    </row>
    <row r="18" spans="1:6" ht="17.25" x14ac:dyDescent="0.2">
      <c r="A18" s="155" t="s">
        <v>112</v>
      </c>
      <c r="B18" s="155"/>
      <c r="C18" s="155"/>
      <c r="D18" s="155"/>
      <c r="E18" s="155"/>
      <c r="F18" s="155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2"/>
  <sheetViews>
    <sheetView rightToLeft="1" view="pageBreakPreview" zoomScale="110" zoomScaleNormal="100" zoomScaleSheetLayoutView="110" workbookViewId="0">
      <selection activeCell="L8" sqref="L8"/>
    </sheetView>
  </sheetViews>
  <sheetFormatPr defaultColWidth="9.125" defaultRowHeight="15.75" x14ac:dyDescent="0.4"/>
  <cols>
    <col min="1" max="1" width="31.125" style="6" bestFit="1" customWidth="1"/>
    <col min="2" max="2" width="0.75" style="6" customWidth="1"/>
    <col min="3" max="3" width="11.875" style="6" customWidth="1"/>
    <col min="4" max="4" width="0.25" style="6" customWidth="1"/>
    <col min="5" max="5" width="9.125" style="6" customWidth="1"/>
    <col min="6" max="6" width="0.625" style="6" customWidth="1"/>
    <col min="7" max="7" width="15.75" style="6" bestFit="1" customWidth="1"/>
    <col min="8" max="8" width="0.625" style="6" customWidth="1"/>
    <col min="9" max="9" width="9.125" style="6" customWidth="1"/>
    <col min="10" max="10" width="0.75" style="6" customWidth="1"/>
    <col min="11" max="16384" width="9.125" style="6"/>
  </cols>
  <sheetData>
    <row r="1" spans="1:11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1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1" ht="25.5" x14ac:dyDescent="0.4">
      <c r="A4" s="126" t="s">
        <v>124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158" t="s">
        <v>27</v>
      </c>
      <c r="B6" s="158"/>
      <c r="C6" s="159" t="str">
        <f>مقدمه!T11</f>
        <v>از 1404/12/29 تا  1405/01/31</v>
      </c>
      <c r="D6" s="159"/>
      <c r="E6" s="159"/>
      <c r="F6" s="159"/>
      <c r="G6" s="158" t="str">
        <f>مقدمه!V11</f>
        <v>از ابتدای سال مالی تا 1405/01/31</v>
      </c>
      <c r="H6" s="158"/>
      <c r="I6" s="158"/>
      <c r="J6" s="158"/>
      <c r="K6" s="5"/>
    </row>
    <row r="7" spans="1:11" ht="59.25" customHeight="1" x14ac:dyDescent="0.4">
      <c r="A7" s="35" t="s">
        <v>23</v>
      </c>
      <c r="B7" s="9"/>
      <c r="C7" s="14" t="s">
        <v>24</v>
      </c>
      <c r="D7" s="9"/>
      <c r="E7" s="14" t="s">
        <v>25</v>
      </c>
      <c r="F7" s="28"/>
      <c r="G7" s="14" t="s">
        <v>24</v>
      </c>
      <c r="H7" s="9"/>
      <c r="I7" s="14" t="s">
        <v>25</v>
      </c>
      <c r="J7" s="9"/>
      <c r="K7" s="9"/>
    </row>
    <row r="8" spans="1:11" ht="22.5" customHeight="1" thickBot="1" x14ac:dyDescent="0.45">
      <c r="A8" s="27"/>
      <c r="B8" s="9"/>
      <c r="C8" s="59" t="s">
        <v>87</v>
      </c>
      <c r="D8" s="9"/>
      <c r="E8" s="27"/>
      <c r="F8" s="9"/>
      <c r="G8" s="59" t="s">
        <v>87</v>
      </c>
      <c r="H8" s="9"/>
      <c r="I8" s="27"/>
      <c r="J8" s="9"/>
      <c r="K8" s="9"/>
    </row>
    <row r="9" spans="1:11" ht="18" customHeight="1" x14ac:dyDescent="0.4">
      <c r="A9" s="8" t="s">
        <v>185</v>
      </c>
      <c r="B9" s="8"/>
      <c r="C9" s="79">
        <v>9397</v>
      </c>
      <c r="D9" s="79"/>
      <c r="E9" s="116" t="s">
        <v>196</v>
      </c>
      <c r="F9" s="79"/>
      <c r="G9" s="79">
        <v>10896627</v>
      </c>
      <c r="H9" s="79"/>
      <c r="I9" s="116" t="s">
        <v>198</v>
      </c>
      <c r="J9" s="10"/>
      <c r="K9" s="9"/>
    </row>
    <row r="10" spans="1:11" ht="18" customHeight="1" x14ac:dyDescent="0.4">
      <c r="A10" s="8" t="s">
        <v>186</v>
      </c>
      <c r="B10" s="8"/>
      <c r="C10" s="79">
        <v>13815881</v>
      </c>
      <c r="D10" s="79"/>
      <c r="E10" s="116" t="s">
        <v>197</v>
      </c>
      <c r="F10" s="79"/>
      <c r="G10" s="79">
        <v>17663258</v>
      </c>
      <c r="H10" s="79"/>
      <c r="I10" s="116" t="s">
        <v>199</v>
      </c>
      <c r="J10" s="10"/>
      <c r="K10" s="9"/>
    </row>
    <row r="11" spans="1:11" ht="19.5" thickBot="1" x14ac:dyDescent="0.45">
      <c r="A11" s="8" t="s">
        <v>4</v>
      </c>
      <c r="B11" s="9"/>
      <c r="C11" s="94">
        <f>SUM(C9:C10)</f>
        <v>13825278</v>
      </c>
      <c r="D11" s="112"/>
      <c r="E11" s="113">
        <f>SUM(E9:E10)</f>
        <v>0</v>
      </c>
      <c r="F11" s="92"/>
      <c r="G11" s="94">
        <f>SUM(G9:G10)</f>
        <v>28559885</v>
      </c>
      <c r="H11" s="92"/>
      <c r="I11" s="93">
        <f>SUM(I9:I10)</f>
        <v>0</v>
      </c>
      <c r="J11" s="9"/>
      <c r="K11" s="9"/>
    </row>
    <row r="12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S35"/>
  <sheetViews>
    <sheetView rightToLeft="1" view="pageBreakPreview" zoomScaleNormal="100" zoomScaleSheetLayoutView="100" workbookViewId="0">
      <selection activeCell="M10" sqref="M10"/>
    </sheetView>
  </sheetViews>
  <sheetFormatPr defaultRowHeight="14.25" x14ac:dyDescent="0.2"/>
  <cols>
    <col min="1" max="1" width="32.375" customWidth="1"/>
    <col min="2" max="2" width="1.375" customWidth="1"/>
    <col min="3" max="3" width="16" bestFit="1" customWidth="1"/>
    <col min="4" max="4" width="1.25" customWidth="1"/>
    <col min="5" max="5" width="17.375" bestFit="1" customWidth="1"/>
  </cols>
  <sheetData>
    <row r="1" spans="1:5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</row>
    <row r="2" spans="1:5" ht="21" x14ac:dyDescent="0.55000000000000004">
      <c r="A2" s="125" t="s">
        <v>84</v>
      </c>
      <c r="B2" s="125"/>
      <c r="C2" s="125"/>
      <c r="D2" s="125"/>
      <c r="E2" s="125"/>
    </row>
    <row r="3" spans="1:5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</row>
    <row r="4" spans="1:5" ht="25.5" x14ac:dyDescent="0.2">
      <c r="A4" s="126" t="s">
        <v>125</v>
      </c>
      <c r="B4" s="126"/>
      <c r="C4" s="126"/>
      <c r="D4" s="126"/>
      <c r="E4" s="126"/>
    </row>
    <row r="5" spans="1:5" ht="32.25" thickBot="1" x14ac:dyDescent="0.25">
      <c r="A5" s="12"/>
      <c r="B5" s="5"/>
      <c r="C5" s="27" t="str">
        <f>مقدمه!T11</f>
        <v>از 1404/12/29 تا  1405/01/31</v>
      </c>
      <c r="D5" s="9"/>
      <c r="E5" s="27" t="str">
        <f>مقدمه!V11</f>
        <v>از ابتدای سال مالی تا 1405/01/31</v>
      </c>
    </row>
    <row r="6" spans="1:5" ht="16.5" customHeight="1" x14ac:dyDescent="0.2">
      <c r="A6" s="150" t="s">
        <v>39</v>
      </c>
      <c r="B6" s="151"/>
      <c r="C6" s="147" t="s">
        <v>8</v>
      </c>
      <c r="D6" s="14"/>
      <c r="E6" s="147" t="s">
        <v>8</v>
      </c>
    </row>
    <row r="7" spans="1:5" ht="16.5" thickBot="1" x14ac:dyDescent="0.25">
      <c r="A7" s="151"/>
      <c r="B7" s="151"/>
      <c r="C7" s="149"/>
      <c r="D7" s="10"/>
      <c r="E7" s="149"/>
    </row>
    <row r="8" spans="1:5" ht="18.75" x14ac:dyDescent="0.2">
      <c r="A8" s="15" t="s">
        <v>39</v>
      </c>
      <c r="B8" s="9"/>
      <c r="C8" s="98">
        <v>0</v>
      </c>
      <c r="D8" s="98"/>
      <c r="E8" s="98">
        <v>317505882</v>
      </c>
    </row>
    <row r="9" spans="1:5" ht="18.75" x14ac:dyDescent="0.2">
      <c r="A9" s="15" t="s">
        <v>159</v>
      </c>
      <c r="B9" s="16"/>
      <c r="C9" s="98">
        <v>-206897</v>
      </c>
      <c r="D9" s="99"/>
      <c r="E9" s="98">
        <v>1704176527</v>
      </c>
    </row>
    <row r="10" spans="1:5" ht="19.5" thickBot="1" x14ac:dyDescent="0.25">
      <c r="A10" s="15" t="s">
        <v>4</v>
      </c>
      <c r="B10" s="16"/>
      <c r="C10" s="100">
        <f>SUM(C8:C9)</f>
        <v>-206897</v>
      </c>
      <c r="D10" s="99"/>
      <c r="E10" s="100">
        <f>SUM(E8:E9)</f>
        <v>2021682409</v>
      </c>
    </row>
    <row r="11" spans="1:5" ht="15" thickTop="1" x14ac:dyDescent="0.2">
      <c r="C11" s="97"/>
      <c r="D11" s="97"/>
      <c r="E11" s="97"/>
    </row>
    <row r="35" spans="19:19" ht="18.75" x14ac:dyDescent="0.2">
      <c r="S35" s="98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10"/>
  <sheetViews>
    <sheetView rightToLeft="1" view="pageBreakPreview" zoomScaleNormal="100" zoomScaleSheetLayoutView="100" workbookViewId="0">
      <selection activeCell="T13" sqref="T13"/>
    </sheetView>
  </sheetViews>
  <sheetFormatPr defaultColWidth="9.125" defaultRowHeight="12.75" x14ac:dyDescent="0.2"/>
  <cols>
    <col min="1" max="1" width="19.875" style="36" bestFit="1" customWidth="1"/>
    <col min="2" max="2" width="0.875" style="36" customWidth="1"/>
    <col min="3" max="3" width="10.625" style="36" customWidth="1"/>
    <col min="4" max="4" width="1" style="36" customWidth="1"/>
    <col min="5" max="5" width="14.75" style="36" customWidth="1"/>
    <col min="6" max="6" width="1" style="36" customWidth="1"/>
    <col min="7" max="7" width="9.125" style="36"/>
    <col min="8" max="8" width="0.875" style="36" customWidth="1"/>
    <col min="9" max="9" width="14.125" style="36" bestFit="1" customWidth="1"/>
    <col min="10" max="10" width="1" style="36" customWidth="1"/>
    <col min="11" max="11" width="13" style="36" bestFit="1" customWidth="1"/>
    <col min="12" max="12" width="1.125" style="36" customWidth="1"/>
    <col min="13" max="13" width="13.375" style="36" bestFit="1" customWidth="1"/>
    <col min="14" max="14" width="0.875" style="36" customWidth="1"/>
    <col min="15" max="15" width="15.875" style="36" bestFit="1" customWidth="1"/>
    <col min="16" max="16" width="1" style="36" customWidth="1"/>
    <col min="17" max="17" width="14" style="36" bestFit="1" customWidth="1"/>
    <col min="18" max="18" width="0.75" style="36" customWidth="1"/>
    <col min="19" max="19" width="15.75" style="36" bestFit="1" customWidth="1"/>
    <col min="20" max="16384" width="9.125" style="36"/>
  </cols>
  <sheetData>
    <row r="1" spans="1:22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22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2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22" ht="25.5" x14ac:dyDescent="0.2">
      <c r="A4" s="126" t="s">
        <v>17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8"/>
      <c r="U4" s="38"/>
      <c r="V4" s="38"/>
    </row>
    <row r="5" spans="1:22" ht="16.5" customHeight="1" thickBot="1" x14ac:dyDescent="0.45">
      <c r="A5" s="6"/>
      <c r="B5" s="6"/>
      <c r="C5" s="129" t="s">
        <v>64</v>
      </c>
      <c r="D5" s="129"/>
      <c r="E5" s="129"/>
      <c r="F5" s="129"/>
      <c r="G5" s="129"/>
      <c r="H5" s="6"/>
      <c r="I5" s="149" t="str">
        <f>مقدمه!T11</f>
        <v>از 1404/12/29 تا  1405/01/31</v>
      </c>
      <c r="J5" s="149"/>
      <c r="K5" s="149"/>
      <c r="L5" s="149"/>
      <c r="M5" s="149"/>
      <c r="N5" s="5"/>
      <c r="O5" s="149" t="str">
        <f>مقدمه!V11</f>
        <v>از ابتدای سال مالی تا 1405/01/31</v>
      </c>
      <c r="P5" s="149"/>
      <c r="Q5" s="149"/>
      <c r="R5" s="149"/>
      <c r="S5" s="149"/>
      <c r="T5" s="5"/>
      <c r="U5" s="5"/>
      <c r="V5" s="5"/>
    </row>
    <row r="6" spans="1:22" ht="47.25" customHeight="1" thickBot="1" x14ac:dyDescent="0.45">
      <c r="A6" s="47" t="s">
        <v>43</v>
      </c>
      <c r="B6" s="48"/>
      <c r="C6" s="26" t="s">
        <v>58</v>
      </c>
      <c r="D6" s="71"/>
      <c r="E6" s="49" t="s">
        <v>63</v>
      </c>
      <c r="F6" s="9"/>
      <c r="G6" s="49" t="s">
        <v>59</v>
      </c>
      <c r="H6" s="9"/>
      <c r="I6" s="49" t="s">
        <v>60</v>
      </c>
      <c r="J6" s="9"/>
      <c r="K6" s="26" t="s">
        <v>61</v>
      </c>
      <c r="L6" s="9"/>
      <c r="M6" s="49" t="s">
        <v>62</v>
      </c>
      <c r="N6" s="102"/>
      <c r="O6" s="49" t="s">
        <v>60</v>
      </c>
      <c r="P6" s="9"/>
      <c r="Q6" s="49" t="s">
        <v>61</v>
      </c>
      <c r="R6" s="9"/>
      <c r="S6" s="49" t="s">
        <v>62</v>
      </c>
    </row>
    <row r="7" spans="1:22" ht="23.25" customHeight="1" x14ac:dyDescent="0.4">
      <c r="A7" s="168" t="s">
        <v>167</v>
      </c>
      <c r="B7" s="48"/>
      <c r="C7" s="169" t="s">
        <v>194</v>
      </c>
      <c r="D7" s="71"/>
      <c r="E7" s="98">
        <v>165771</v>
      </c>
      <c r="F7" s="98"/>
      <c r="G7" s="98">
        <v>1400</v>
      </c>
      <c r="H7" s="98"/>
      <c r="I7" s="98">
        <v>232079400</v>
      </c>
      <c r="J7" s="98"/>
      <c r="K7" s="98">
        <v>-18032701</v>
      </c>
      <c r="L7" s="98"/>
      <c r="M7" s="98">
        <v>214046699</v>
      </c>
      <c r="N7" s="98"/>
      <c r="O7" s="98">
        <v>232079400</v>
      </c>
      <c r="P7" s="98"/>
      <c r="Q7" s="98">
        <v>-18032701</v>
      </c>
      <c r="R7" s="98"/>
      <c r="S7" s="98">
        <v>214046699</v>
      </c>
    </row>
    <row r="8" spans="1:22" ht="23.25" customHeight="1" x14ac:dyDescent="0.4">
      <c r="A8" s="168" t="s">
        <v>166</v>
      </c>
      <c r="B8" s="48"/>
      <c r="C8" s="169" t="s">
        <v>195</v>
      </c>
      <c r="D8" s="71"/>
      <c r="E8" s="98">
        <v>10000000</v>
      </c>
      <c r="F8" s="98"/>
      <c r="G8" s="98">
        <v>1200</v>
      </c>
      <c r="H8" s="98"/>
      <c r="I8" s="98">
        <v>12000000000</v>
      </c>
      <c r="J8" s="98"/>
      <c r="K8" s="98">
        <v>-939393939</v>
      </c>
      <c r="L8" s="98"/>
      <c r="M8" s="98">
        <v>11060606061</v>
      </c>
      <c r="N8" s="98"/>
      <c r="O8" s="98">
        <v>12000000000</v>
      </c>
      <c r="P8" s="98"/>
      <c r="Q8" s="98">
        <v>-939393939</v>
      </c>
      <c r="R8" s="98"/>
      <c r="S8" s="98">
        <v>11060606061</v>
      </c>
    </row>
    <row r="9" spans="1:22" ht="19.5" thickBot="1" x14ac:dyDescent="0.25">
      <c r="A9" s="36" t="s">
        <v>4</v>
      </c>
      <c r="I9" s="94">
        <f>SUM(I7:I8)</f>
        <v>12232079400</v>
      </c>
      <c r="J9" s="101"/>
      <c r="K9" s="94">
        <f>SUM(K7:K8)</f>
        <v>-957426640</v>
      </c>
      <c r="L9" s="101"/>
      <c r="M9" s="94">
        <f>SUM(M7:M8)</f>
        <v>11274652760</v>
      </c>
      <c r="N9" s="101"/>
      <c r="O9" s="94">
        <f>SUM(O7:O8)</f>
        <v>12232079400</v>
      </c>
      <c r="P9" s="101"/>
      <c r="Q9" s="94">
        <f>SUM(Q7:Q8)</f>
        <v>-957426640</v>
      </c>
      <c r="R9" s="101"/>
      <c r="S9" s="94">
        <f>SUM(S7:S8)</f>
        <v>11274652760</v>
      </c>
    </row>
    <row r="10" spans="1:22" ht="13.5" thickTop="1" x14ac:dyDescent="0.2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5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O8"/>
  <sheetViews>
    <sheetView rightToLeft="1" view="pageBreakPreview" zoomScale="106" zoomScaleNormal="100" zoomScaleSheetLayoutView="106" workbookViewId="0">
      <selection activeCell="K15" sqref="K15"/>
    </sheetView>
  </sheetViews>
  <sheetFormatPr defaultColWidth="9.125" defaultRowHeight="12.75" x14ac:dyDescent="0.2"/>
  <cols>
    <col min="1" max="1" width="15" style="72" customWidth="1"/>
    <col min="2" max="2" width="0.875" style="72" customWidth="1"/>
    <col min="3" max="3" width="10.625" style="72" customWidth="1"/>
    <col min="4" max="4" width="1" style="72" customWidth="1"/>
    <col min="5" max="5" width="14.75" style="72" customWidth="1"/>
    <col min="6" max="6" width="1" style="72" customWidth="1"/>
    <col min="7" max="7" width="9.125" style="72"/>
    <col min="8" max="8" width="0.875" style="72" customWidth="1"/>
    <col min="9" max="9" width="19.75" style="72" customWidth="1"/>
    <col min="10" max="10" width="1" style="72" customWidth="1"/>
    <col min="11" max="11" width="18.625" style="72" customWidth="1"/>
    <col min="12" max="16384" width="9.125" style="72"/>
  </cols>
  <sheetData>
    <row r="1" spans="1:15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73"/>
    </row>
    <row r="2" spans="1:15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73"/>
    </row>
    <row r="3" spans="1:15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73"/>
    </row>
    <row r="4" spans="1:15" ht="25.5" x14ac:dyDescent="0.2">
      <c r="A4" s="126" t="s">
        <v>127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38"/>
      <c r="M4" s="38"/>
      <c r="N4" s="38"/>
      <c r="O4" s="38"/>
    </row>
    <row r="5" spans="1:15" ht="32.25" thickBot="1" x14ac:dyDescent="0.25">
      <c r="A5" s="74"/>
      <c r="B5" s="74"/>
      <c r="C5" s="74"/>
      <c r="D5" s="74"/>
      <c r="E5" s="74"/>
      <c r="F5" s="74"/>
      <c r="G5" s="74"/>
      <c r="H5" s="74"/>
      <c r="I5" s="12" t="str">
        <f>مقدمه!T11</f>
        <v>از 1404/12/29 تا  1405/01/31</v>
      </c>
      <c r="J5" s="12"/>
      <c r="K5" s="27" t="str">
        <f>مقدمه!V11</f>
        <v>از ابتدای سال مالی تا 1405/01/31</v>
      </c>
      <c r="L5" s="14"/>
    </row>
    <row r="6" spans="1:15" ht="47.25" customHeight="1" thickBot="1" x14ac:dyDescent="0.25">
      <c r="A6" s="26" t="s">
        <v>131</v>
      </c>
      <c r="B6" s="71"/>
      <c r="C6" s="26" t="s">
        <v>132</v>
      </c>
      <c r="D6" s="71"/>
      <c r="E6" s="26" t="s">
        <v>136</v>
      </c>
      <c r="F6" s="71"/>
      <c r="G6" s="26" t="s">
        <v>133</v>
      </c>
      <c r="H6" s="71"/>
      <c r="I6" s="26" t="s">
        <v>137</v>
      </c>
      <c r="J6" s="71"/>
      <c r="K6" s="26" t="s">
        <v>137</v>
      </c>
    </row>
    <row r="7" spans="1:15" ht="16.5" thickBot="1" x14ac:dyDescent="0.25">
      <c r="I7" s="11" t="s">
        <v>21</v>
      </c>
      <c r="K7" s="11" t="s">
        <v>21</v>
      </c>
    </row>
    <row r="8" spans="1:15" ht="13.5" thickTop="1" x14ac:dyDescent="0.2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8"/>
  <sheetViews>
    <sheetView rightToLeft="1" view="pageBreakPreview" zoomScaleNormal="100" zoomScaleSheetLayoutView="100" workbookViewId="0">
      <selection activeCell="N6" sqref="N6"/>
    </sheetView>
  </sheetViews>
  <sheetFormatPr defaultRowHeight="14.25" x14ac:dyDescent="0.2"/>
  <cols>
    <col min="1" max="1" width="20.125" customWidth="1"/>
    <col min="2" max="2" width="12.625" customWidth="1"/>
    <col min="3" max="3" width="0.875" customWidth="1"/>
    <col min="4" max="4" width="12.375" customWidth="1"/>
    <col min="5" max="5" width="1.25" customWidth="1"/>
    <col min="6" max="6" width="10.75" customWidth="1"/>
    <col min="7" max="7" width="1" customWidth="1"/>
    <col min="9" max="9" width="0.875" customWidth="1"/>
    <col min="11" max="11" width="0.75" customWidth="1"/>
    <col min="13" max="13" width="0.75" customWidth="1"/>
    <col min="15" max="15" width="0.625" customWidth="1"/>
    <col min="17" max="17" width="0.625" customWidth="1"/>
  </cols>
  <sheetData>
    <row r="1" spans="1:18" ht="19.5" x14ac:dyDescent="0.5">
      <c r="A1" s="161" t="str">
        <f>مقدمه!U4</f>
        <v>صندوق سرمایه گذاری بازده سهام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18" ht="19.5" x14ac:dyDescent="0.5">
      <c r="A2" s="161" t="s">
        <v>84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8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</row>
    <row r="4" spans="1:18" ht="25.5" x14ac:dyDescent="0.2">
      <c r="A4" s="126" t="s">
        <v>139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1:18" ht="16.5" customHeight="1" thickBot="1" x14ac:dyDescent="0.5">
      <c r="A5" s="42"/>
      <c r="B5" s="160"/>
      <c r="C5" s="160"/>
      <c r="D5" s="160"/>
      <c r="E5" s="160"/>
      <c r="F5" s="160"/>
      <c r="G5" s="13"/>
      <c r="H5" s="149" t="str">
        <f>مقدمه!T11</f>
        <v>از 1404/12/29 تا  1405/01/31</v>
      </c>
      <c r="I5" s="149"/>
      <c r="J5" s="149"/>
      <c r="K5" s="149"/>
      <c r="L5" s="149"/>
      <c r="M5" s="13"/>
      <c r="N5" s="149" t="str">
        <f>مقدمه!V11</f>
        <v>از ابتدای سال مالی تا 1405/01/31</v>
      </c>
      <c r="O5" s="149"/>
      <c r="P5" s="149"/>
      <c r="Q5" s="149"/>
      <c r="R5" s="149"/>
    </row>
    <row r="6" spans="1:18" ht="38.25" customHeight="1" thickBot="1" x14ac:dyDescent="0.5">
      <c r="A6" s="13" t="s">
        <v>56</v>
      </c>
      <c r="B6" s="50" t="s">
        <v>65</v>
      </c>
      <c r="C6" s="51"/>
      <c r="D6" s="50" t="s">
        <v>32</v>
      </c>
      <c r="E6" s="51"/>
      <c r="F6" s="50" t="s">
        <v>54</v>
      </c>
      <c r="G6" s="51"/>
      <c r="H6" s="50" t="s">
        <v>85</v>
      </c>
      <c r="I6" s="51"/>
      <c r="J6" s="50" t="s">
        <v>61</v>
      </c>
      <c r="K6" s="51"/>
      <c r="L6" s="50" t="s">
        <v>66</v>
      </c>
      <c r="M6" s="13"/>
      <c r="N6" s="50" t="s">
        <v>85</v>
      </c>
      <c r="O6" s="51"/>
      <c r="P6" s="50" t="s">
        <v>61</v>
      </c>
      <c r="Q6" s="51"/>
      <c r="R6" s="50" t="s">
        <v>66</v>
      </c>
    </row>
    <row r="7" spans="1:18" ht="18.75" thickBot="1" x14ac:dyDescent="0.5">
      <c r="A7" s="13"/>
      <c r="B7" s="13"/>
      <c r="C7" s="13"/>
      <c r="D7" s="13"/>
      <c r="E7" s="13"/>
      <c r="F7" s="13"/>
      <c r="G7" s="13"/>
      <c r="H7" s="11" t="s">
        <v>21</v>
      </c>
      <c r="I7" s="13"/>
      <c r="J7" s="11" t="s">
        <v>21</v>
      </c>
      <c r="K7" s="13"/>
      <c r="L7" s="11" t="s">
        <v>21</v>
      </c>
      <c r="M7" s="13"/>
      <c r="N7" s="11" t="s">
        <v>21</v>
      </c>
      <c r="O7" s="13"/>
      <c r="P7" s="11" t="s">
        <v>21</v>
      </c>
      <c r="Q7" s="13"/>
      <c r="R7" s="11" t="s">
        <v>21</v>
      </c>
    </row>
    <row r="8" spans="1:18" ht="18.75" thickTop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scale="96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L10"/>
  <sheetViews>
    <sheetView rightToLeft="1" view="pageBreakPreview" zoomScale="110" zoomScaleNormal="100" zoomScaleSheetLayoutView="110" workbookViewId="0">
      <selection activeCell="J16" sqref="J16"/>
    </sheetView>
  </sheetViews>
  <sheetFormatPr defaultRowHeight="14.25" x14ac:dyDescent="0.2"/>
  <cols>
    <col min="1" max="1" width="23.125" bestFit="1" customWidth="1"/>
    <col min="2" max="2" width="12.375" bestFit="1" customWidth="1"/>
    <col min="3" max="3" width="0.875" customWidth="1"/>
    <col min="4" max="4" width="9" bestFit="1" customWidth="1"/>
    <col min="5" max="5" width="0.75" customWidth="1"/>
    <col min="6" max="6" width="12.375" bestFit="1" customWidth="1"/>
    <col min="7" max="7" width="0.75" customWidth="1"/>
    <col min="8" max="8" width="15.75" bestFit="1" customWidth="1"/>
    <col min="9" max="9" width="0.625" customWidth="1"/>
    <col min="10" max="10" width="9" bestFit="1" customWidth="1"/>
    <col min="11" max="11" width="0.625" customWidth="1"/>
    <col min="12" max="12" width="15.75" bestFit="1" customWidth="1"/>
  </cols>
  <sheetData>
    <row r="1" spans="1:12" ht="19.5" x14ac:dyDescent="0.5">
      <c r="A1" s="161" t="str">
        <f>مقدمه!U4</f>
        <v>صندوق سرمایه گذاری بازده سهام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9.5" x14ac:dyDescent="0.5">
      <c r="A2" s="161" t="s">
        <v>84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1:12" ht="25.5" x14ac:dyDescent="0.2">
      <c r="A4" s="126" t="s">
        <v>140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6.5" customHeight="1" thickBot="1" x14ac:dyDescent="0.5">
      <c r="A5" s="42"/>
      <c r="B5" s="149" t="str">
        <f>مقدمه!T11</f>
        <v>از 1404/12/29 تا  1405/01/31</v>
      </c>
      <c r="C5" s="149"/>
      <c r="D5" s="149"/>
      <c r="E5" s="149"/>
      <c r="F5" s="149"/>
      <c r="G5" s="13"/>
      <c r="H5" s="149" t="str">
        <f>مقدمه!V11</f>
        <v>از ابتدای سال مالی تا 1405/01/31</v>
      </c>
      <c r="I5" s="149"/>
      <c r="J5" s="149"/>
      <c r="K5" s="149"/>
      <c r="L5" s="149"/>
    </row>
    <row r="6" spans="1:12" ht="38.25" customHeight="1" thickBot="1" x14ac:dyDescent="0.5">
      <c r="A6" s="13" t="s">
        <v>56</v>
      </c>
      <c r="B6" s="50" t="s">
        <v>85</v>
      </c>
      <c r="C6" s="51"/>
      <c r="D6" s="50" t="s">
        <v>61</v>
      </c>
      <c r="E6" s="51"/>
      <c r="F6" s="50" t="s">
        <v>66</v>
      </c>
      <c r="G6" s="13"/>
      <c r="H6" s="50" t="s">
        <v>85</v>
      </c>
      <c r="I6" s="51"/>
      <c r="J6" s="50" t="s">
        <v>61</v>
      </c>
      <c r="K6" s="51"/>
      <c r="L6" s="50" t="s">
        <v>66</v>
      </c>
    </row>
    <row r="7" spans="1:12" ht="18.75" x14ac:dyDescent="0.45">
      <c r="A7" s="13" t="s">
        <v>142</v>
      </c>
      <c r="B7" s="79">
        <v>13815881</v>
      </c>
      <c r="C7" s="79"/>
      <c r="D7" s="79">
        <v>0</v>
      </c>
      <c r="E7" s="79"/>
      <c r="F7" s="79">
        <v>13815881</v>
      </c>
      <c r="G7" s="79"/>
      <c r="H7" s="79">
        <v>17663258</v>
      </c>
      <c r="I7" s="79"/>
      <c r="J7" s="79">
        <v>0</v>
      </c>
      <c r="K7" s="79"/>
      <c r="L7" s="79">
        <v>17663258</v>
      </c>
    </row>
    <row r="8" spans="1:12" ht="18.75" x14ac:dyDescent="0.45">
      <c r="A8" s="13" t="s">
        <v>143</v>
      </c>
      <c r="B8" s="79">
        <v>9397</v>
      </c>
      <c r="C8" s="79"/>
      <c r="D8" s="79">
        <v>0</v>
      </c>
      <c r="E8" s="79"/>
      <c r="F8" s="79">
        <v>9397</v>
      </c>
      <c r="G8" s="79"/>
      <c r="H8" s="79">
        <v>10896627</v>
      </c>
      <c r="I8" s="79"/>
      <c r="J8" s="79">
        <v>0</v>
      </c>
      <c r="K8" s="79"/>
      <c r="L8" s="79">
        <v>10896627</v>
      </c>
    </row>
    <row r="9" spans="1:12" ht="19.5" thickBot="1" x14ac:dyDescent="0.5">
      <c r="A9" s="13"/>
      <c r="B9" s="94">
        <f>SUM(B7:B8)</f>
        <v>13825278</v>
      </c>
      <c r="C9" s="103"/>
      <c r="D9" s="94">
        <f>SUM(D7:D8)</f>
        <v>0</v>
      </c>
      <c r="E9" s="103"/>
      <c r="F9" s="94">
        <f>SUM(F7:F8)</f>
        <v>13825278</v>
      </c>
      <c r="G9" s="103"/>
      <c r="H9" s="94">
        <f>SUM(H7:H8)</f>
        <v>28559885</v>
      </c>
      <c r="I9" s="103"/>
      <c r="J9" s="94">
        <f>SUM(J7:J8)</f>
        <v>0</v>
      </c>
      <c r="K9" s="103"/>
      <c r="L9" s="94">
        <f>SUM(L7:L8)</f>
        <v>28559885</v>
      </c>
    </row>
    <row r="10" spans="1:12" ht="18.75" thickTop="1" x14ac:dyDescent="0.4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P46"/>
  <sheetViews>
    <sheetView rightToLeft="1" view="pageBreakPreview" zoomScaleNormal="100" zoomScaleSheetLayoutView="100" workbookViewId="0">
      <selection activeCell="P7" sqref="P7:P37"/>
    </sheetView>
  </sheetViews>
  <sheetFormatPr defaultRowHeight="14.25" x14ac:dyDescent="0.2"/>
  <cols>
    <col min="1" max="1" width="31.125" bestFit="1" customWidth="1"/>
    <col min="2" max="2" width="12.875" bestFit="1" customWidth="1"/>
    <col min="3" max="3" width="0.875" customWidth="1"/>
    <col min="4" max="4" width="16.75" bestFit="1" customWidth="1"/>
    <col min="5" max="5" width="0.625" customWidth="1"/>
    <col min="6" max="6" width="17.625" bestFit="1" customWidth="1"/>
    <col min="7" max="7" width="0.875" customWidth="1"/>
    <col min="8" max="8" width="17.875" customWidth="1"/>
    <col min="9" max="9" width="0.625" customWidth="1"/>
    <col min="10" max="10" width="12.875" bestFit="1" customWidth="1"/>
    <col min="11" max="11" width="0.375" customWidth="1"/>
    <col min="12" max="12" width="18.25" bestFit="1" customWidth="1"/>
    <col min="13" max="13" width="0.375" customWidth="1"/>
    <col min="14" max="14" width="19.25" bestFit="1" customWidth="1"/>
    <col min="15" max="15" width="0.625" customWidth="1"/>
    <col min="16" max="16" width="18" customWidth="1"/>
  </cols>
  <sheetData>
    <row r="1" spans="1:16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ht="25.5" x14ac:dyDescent="0.2">
      <c r="A4" s="126" t="s">
        <v>76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</row>
    <row r="5" spans="1:16" ht="16.5" customHeight="1" thickBot="1" x14ac:dyDescent="0.6">
      <c r="A5" s="54"/>
      <c r="B5" s="149" t="str">
        <f>مقدمه!T11</f>
        <v>از 1404/12/29 تا  1405/01/31</v>
      </c>
      <c r="C5" s="149"/>
      <c r="D5" s="149"/>
      <c r="E5" s="149"/>
      <c r="F5" s="149"/>
      <c r="G5" s="149"/>
      <c r="H5" s="149"/>
      <c r="I5" s="54"/>
      <c r="J5" s="149" t="str">
        <f>مقدمه!V11</f>
        <v>از ابتدای سال مالی تا 1405/01/31</v>
      </c>
      <c r="K5" s="149"/>
      <c r="L5" s="149"/>
      <c r="M5" s="149"/>
      <c r="N5" s="149"/>
      <c r="O5" s="149"/>
      <c r="P5" s="149"/>
    </row>
    <row r="6" spans="1:16" ht="20.25" thickBot="1" x14ac:dyDescent="0.6">
      <c r="A6" s="55" t="s">
        <v>56</v>
      </c>
      <c r="B6" s="56" t="s">
        <v>5</v>
      </c>
      <c r="C6" s="55"/>
      <c r="D6" s="57" t="s">
        <v>71</v>
      </c>
      <c r="E6" s="55"/>
      <c r="F6" s="56" t="s">
        <v>68</v>
      </c>
      <c r="G6" s="55"/>
      <c r="H6" s="58" t="s">
        <v>72</v>
      </c>
      <c r="I6" s="54"/>
      <c r="J6" s="56" t="s">
        <v>5</v>
      </c>
      <c r="K6" s="55"/>
      <c r="L6" s="57" t="s">
        <v>30</v>
      </c>
      <c r="M6" s="55"/>
      <c r="N6" s="56" t="s">
        <v>68</v>
      </c>
      <c r="O6" s="55"/>
      <c r="P6" s="58" t="s">
        <v>72</v>
      </c>
    </row>
    <row r="7" spans="1:16" ht="18.75" x14ac:dyDescent="0.45">
      <c r="A7" s="13" t="s">
        <v>187</v>
      </c>
      <c r="B7" s="79"/>
      <c r="C7" s="79"/>
      <c r="D7" s="79"/>
      <c r="E7" s="79"/>
      <c r="F7" s="79"/>
      <c r="G7" s="79"/>
      <c r="H7" s="79"/>
      <c r="I7" s="79"/>
      <c r="J7" s="79">
        <v>750000</v>
      </c>
      <c r="K7" s="79"/>
      <c r="L7" s="79">
        <v>7255974478</v>
      </c>
      <c r="M7" s="79"/>
      <c r="N7" s="79">
        <v>-6173780430</v>
      </c>
      <c r="O7" s="79"/>
      <c r="P7" s="79">
        <v>1082194048</v>
      </c>
    </row>
    <row r="8" spans="1:16" ht="18.75" x14ac:dyDescent="0.45">
      <c r="A8" s="13" t="s">
        <v>176</v>
      </c>
      <c r="B8" s="79"/>
      <c r="C8" s="79"/>
      <c r="D8" s="79"/>
      <c r="E8" s="79"/>
      <c r="F8" s="79"/>
      <c r="G8" s="79"/>
      <c r="H8" s="79"/>
      <c r="I8" s="79"/>
      <c r="J8" s="79">
        <v>837501</v>
      </c>
      <c r="K8" s="79"/>
      <c r="L8" s="79">
        <v>4213093827</v>
      </c>
      <c r="M8" s="79"/>
      <c r="N8" s="79">
        <v>-3577187395</v>
      </c>
      <c r="O8" s="79"/>
      <c r="P8" s="79">
        <v>635906432</v>
      </c>
    </row>
    <row r="9" spans="1:16" ht="18.75" x14ac:dyDescent="0.45">
      <c r="A9" s="13" t="s">
        <v>169</v>
      </c>
      <c r="B9" s="79"/>
      <c r="C9" s="79"/>
      <c r="D9" s="79"/>
      <c r="E9" s="79"/>
      <c r="F9" s="79"/>
      <c r="G9" s="79"/>
      <c r="H9" s="79"/>
      <c r="I9" s="79"/>
      <c r="J9" s="79">
        <v>257500</v>
      </c>
      <c r="K9" s="79"/>
      <c r="L9" s="79">
        <v>4806134213</v>
      </c>
      <c r="M9" s="79"/>
      <c r="N9" s="79">
        <v>-5176622978</v>
      </c>
      <c r="O9" s="79"/>
      <c r="P9" s="79">
        <v>-370488765</v>
      </c>
    </row>
    <row r="10" spans="1:16" ht="18.75" x14ac:dyDescent="0.45">
      <c r="A10" s="13" t="s">
        <v>175</v>
      </c>
      <c r="B10" s="79"/>
      <c r="C10" s="79"/>
      <c r="D10" s="79"/>
      <c r="E10" s="79"/>
      <c r="F10" s="79"/>
      <c r="G10" s="79"/>
      <c r="H10" s="79"/>
      <c r="I10" s="79"/>
      <c r="J10" s="79">
        <v>421909</v>
      </c>
      <c r="K10" s="79"/>
      <c r="L10" s="79">
        <v>14670301251</v>
      </c>
      <c r="M10" s="79"/>
      <c r="N10" s="79">
        <v>-15555293830</v>
      </c>
      <c r="O10" s="79"/>
      <c r="P10" s="79">
        <v>-884992579</v>
      </c>
    </row>
    <row r="11" spans="1:16" ht="18.75" x14ac:dyDescent="0.45">
      <c r="A11" s="13" t="s">
        <v>172</v>
      </c>
      <c r="B11" s="79"/>
      <c r="C11" s="79"/>
      <c r="D11" s="79"/>
      <c r="E11" s="79"/>
      <c r="F11" s="79"/>
      <c r="G11" s="79"/>
      <c r="H11" s="79"/>
      <c r="I11" s="79"/>
      <c r="J11" s="79">
        <v>63481245</v>
      </c>
      <c r="K11" s="79"/>
      <c r="L11" s="79">
        <v>73366804301</v>
      </c>
      <c r="M11" s="79"/>
      <c r="N11" s="79">
        <v>-74955974512</v>
      </c>
      <c r="O11" s="79"/>
      <c r="P11" s="79">
        <v>-1589170211</v>
      </c>
    </row>
    <row r="12" spans="1:16" ht="18.75" x14ac:dyDescent="0.45">
      <c r="A12" s="13" t="s">
        <v>156</v>
      </c>
      <c r="B12" s="79"/>
      <c r="C12" s="79"/>
      <c r="D12" s="79"/>
      <c r="E12" s="79"/>
      <c r="F12" s="79"/>
      <c r="G12" s="79"/>
      <c r="H12" s="79"/>
      <c r="I12" s="79"/>
      <c r="J12" s="79">
        <v>138400000</v>
      </c>
      <c r="K12" s="79"/>
      <c r="L12" s="79">
        <v>79303999509</v>
      </c>
      <c r="M12" s="79"/>
      <c r="N12" s="79">
        <v>-81024799120</v>
      </c>
      <c r="O12" s="79"/>
      <c r="P12" s="79">
        <v>-1720799611</v>
      </c>
    </row>
    <row r="13" spans="1:16" ht="18.75" x14ac:dyDescent="0.45">
      <c r="A13" s="13" t="s">
        <v>180</v>
      </c>
      <c r="B13" s="79"/>
      <c r="C13" s="79"/>
      <c r="D13" s="79"/>
      <c r="E13" s="79"/>
      <c r="F13" s="79"/>
      <c r="G13" s="79"/>
      <c r="H13" s="79"/>
      <c r="I13" s="79"/>
      <c r="J13" s="79">
        <v>1526340</v>
      </c>
      <c r="K13" s="79"/>
      <c r="L13" s="79">
        <v>9929861619</v>
      </c>
      <c r="M13" s="79"/>
      <c r="N13" s="79">
        <v>-11707940617</v>
      </c>
      <c r="O13" s="79"/>
      <c r="P13" s="79">
        <v>-1778078998</v>
      </c>
    </row>
    <row r="14" spans="1:16" ht="18.75" x14ac:dyDescent="0.45">
      <c r="A14" s="13" t="s">
        <v>179</v>
      </c>
      <c r="B14" s="79"/>
      <c r="C14" s="79"/>
      <c r="D14" s="79"/>
      <c r="E14" s="79"/>
      <c r="F14" s="79"/>
      <c r="G14" s="79"/>
      <c r="H14" s="79"/>
      <c r="I14" s="79"/>
      <c r="J14" s="79">
        <v>4278858</v>
      </c>
      <c r="K14" s="79"/>
      <c r="L14" s="79">
        <v>16210282922</v>
      </c>
      <c r="M14" s="79"/>
      <c r="N14" s="79">
        <v>-16427341372</v>
      </c>
      <c r="O14" s="79"/>
      <c r="P14" s="79">
        <v>-217058450</v>
      </c>
    </row>
    <row r="15" spans="1:16" ht="18.75" x14ac:dyDescent="0.45">
      <c r="A15" s="13" t="s">
        <v>148</v>
      </c>
      <c r="B15" s="79"/>
      <c r="C15" s="79"/>
      <c r="D15" s="79"/>
      <c r="E15" s="79"/>
      <c r="F15" s="79"/>
      <c r="G15" s="79"/>
      <c r="H15" s="79"/>
      <c r="I15" s="79"/>
      <c r="J15" s="79">
        <v>6162569</v>
      </c>
      <c r="K15" s="79"/>
      <c r="L15" s="79">
        <v>29322674207</v>
      </c>
      <c r="M15" s="79"/>
      <c r="N15" s="79">
        <v>-33632127881</v>
      </c>
      <c r="O15" s="79"/>
      <c r="P15" s="79">
        <v>-4309453674</v>
      </c>
    </row>
    <row r="16" spans="1:16" ht="18.75" x14ac:dyDescent="0.45">
      <c r="A16" s="13" t="s">
        <v>177</v>
      </c>
      <c r="B16" s="79"/>
      <c r="C16" s="79"/>
      <c r="D16" s="79"/>
      <c r="E16" s="79"/>
      <c r="F16" s="79"/>
      <c r="G16" s="79"/>
      <c r="H16" s="79"/>
      <c r="I16" s="79"/>
      <c r="J16" s="79">
        <v>3000000</v>
      </c>
      <c r="K16" s="79"/>
      <c r="L16" s="79">
        <v>25734820323</v>
      </c>
      <c r="M16" s="79"/>
      <c r="N16" s="79">
        <v>-30506477501</v>
      </c>
      <c r="O16" s="79"/>
      <c r="P16" s="79">
        <v>-4771657178</v>
      </c>
    </row>
    <row r="17" spans="1:16" ht="18.75" x14ac:dyDescent="0.45">
      <c r="A17" s="13" t="s">
        <v>158</v>
      </c>
      <c r="B17" s="79"/>
      <c r="C17" s="79"/>
      <c r="D17" s="79"/>
      <c r="E17" s="79"/>
      <c r="F17" s="79"/>
      <c r="G17" s="79"/>
      <c r="H17" s="79"/>
      <c r="I17" s="79"/>
      <c r="J17" s="79">
        <v>8580720</v>
      </c>
      <c r="K17" s="79"/>
      <c r="L17" s="79">
        <v>49230763910</v>
      </c>
      <c r="M17" s="79"/>
      <c r="N17" s="79">
        <v>-50109435587</v>
      </c>
      <c r="O17" s="79"/>
      <c r="P17" s="79">
        <v>-878671677</v>
      </c>
    </row>
    <row r="18" spans="1:16" ht="18.75" x14ac:dyDescent="0.45">
      <c r="A18" s="13" t="s">
        <v>168</v>
      </c>
      <c r="B18" s="79"/>
      <c r="C18" s="79"/>
      <c r="D18" s="79"/>
      <c r="E18" s="79"/>
      <c r="F18" s="79"/>
      <c r="G18" s="79"/>
      <c r="H18" s="79"/>
      <c r="I18" s="79"/>
      <c r="J18" s="79">
        <v>375000</v>
      </c>
      <c r="K18" s="79"/>
      <c r="L18" s="79">
        <v>10308238243</v>
      </c>
      <c r="M18" s="79"/>
      <c r="N18" s="79">
        <v>-10083943875</v>
      </c>
      <c r="O18" s="79"/>
      <c r="P18" s="79">
        <v>224294368</v>
      </c>
    </row>
    <row r="19" spans="1:16" ht="18.75" x14ac:dyDescent="0.45">
      <c r="A19" s="13" t="s">
        <v>171</v>
      </c>
      <c r="B19" s="79"/>
      <c r="C19" s="79"/>
      <c r="D19" s="79"/>
      <c r="E19" s="79"/>
      <c r="F19" s="79"/>
      <c r="G19" s="79"/>
      <c r="H19" s="79"/>
      <c r="I19" s="79"/>
      <c r="J19" s="79">
        <v>2594900</v>
      </c>
      <c r="K19" s="79"/>
      <c r="L19" s="79">
        <v>22670254380</v>
      </c>
      <c r="M19" s="79"/>
      <c r="N19" s="79">
        <v>-23268167300</v>
      </c>
      <c r="O19" s="79"/>
      <c r="P19" s="79">
        <v>-597912920</v>
      </c>
    </row>
    <row r="20" spans="1:16" ht="18.75" x14ac:dyDescent="0.45">
      <c r="A20" s="13" t="s">
        <v>164</v>
      </c>
      <c r="B20" s="79"/>
      <c r="C20" s="79"/>
      <c r="D20" s="79"/>
      <c r="E20" s="79"/>
      <c r="F20" s="79"/>
      <c r="G20" s="79"/>
      <c r="H20" s="79"/>
      <c r="I20" s="79"/>
      <c r="J20" s="79">
        <v>2950000</v>
      </c>
      <c r="K20" s="79"/>
      <c r="L20" s="79">
        <v>47827910378</v>
      </c>
      <c r="M20" s="79"/>
      <c r="N20" s="79">
        <v>-47477243188</v>
      </c>
      <c r="O20" s="79"/>
      <c r="P20" s="79">
        <v>350667190</v>
      </c>
    </row>
    <row r="21" spans="1:16" ht="18.75" x14ac:dyDescent="0.45">
      <c r="A21" s="13" t="s">
        <v>149</v>
      </c>
      <c r="B21" s="79"/>
      <c r="C21" s="79"/>
      <c r="D21" s="79"/>
      <c r="E21" s="79"/>
      <c r="F21" s="79"/>
      <c r="G21" s="79"/>
      <c r="H21" s="79"/>
      <c r="I21" s="79"/>
      <c r="J21" s="79">
        <v>5000000</v>
      </c>
      <c r="K21" s="79"/>
      <c r="L21" s="79">
        <v>41129591677</v>
      </c>
      <c r="M21" s="79"/>
      <c r="N21" s="79">
        <v>-41560422628</v>
      </c>
      <c r="O21" s="79"/>
      <c r="P21" s="79">
        <v>-430830951</v>
      </c>
    </row>
    <row r="22" spans="1:16" ht="18.75" x14ac:dyDescent="0.45">
      <c r="A22" s="13" t="s">
        <v>166</v>
      </c>
      <c r="B22" s="79"/>
      <c r="C22" s="79"/>
      <c r="D22" s="79"/>
      <c r="E22" s="79"/>
      <c r="F22" s="79"/>
      <c r="G22" s="79"/>
      <c r="H22" s="79"/>
      <c r="I22" s="79"/>
      <c r="J22" s="79">
        <v>1000000</v>
      </c>
      <c r="K22" s="79"/>
      <c r="L22" s="79">
        <v>14288688153</v>
      </c>
      <c r="M22" s="79"/>
      <c r="N22" s="79">
        <v>-15463905476</v>
      </c>
      <c r="O22" s="79"/>
      <c r="P22" s="79">
        <v>-1175217323</v>
      </c>
    </row>
    <row r="23" spans="1:16" ht="18.75" x14ac:dyDescent="0.45">
      <c r="A23" s="13" t="s">
        <v>167</v>
      </c>
      <c r="B23" s="79"/>
      <c r="C23" s="79"/>
      <c r="D23" s="79"/>
      <c r="E23" s="79"/>
      <c r="F23" s="79"/>
      <c r="G23" s="79"/>
      <c r="H23" s="79"/>
      <c r="I23" s="79"/>
      <c r="J23" s="79">
        <v>2129509</v>
      </c>
      <c r="K23" s="79"/>
      <c r="L23" s="79">
        <v>26282001347</v>
      </c>
      <c r="M23" s="79"/>
      <c r="N23" s="79">
        <v>-33242289864</v>
      </c>
      <c r="O23" s="79"/>
      <c r="P23" s="79">
        <v>-6960288517</v>
      </c>
    </row>
    <row r="24" spans="1:16" ht="18.75" x14ac:dyDescent="0.45">
      <c r="A24" s="13" t="s">
        <v>173</v>
      </c>
      <c r="B24" s="79"/>
      <c r="C24" s="79"/>
      <c r="D24" s="79"/>
      <c r="E24" s="79"/>
      <c r="F24" s="79"/>
      <c r="G24" s="79"/>
      <c r="H24" s="79"/>
      <c r="I24" s="79"/>
      <c r="J24" s="79">
        <v>3769340</v>
      </c>
      <c r="K24" s="79"/>
      <c r="L24" s="79">
        <v>17799626170</v>
      </c>
      <c r="M24" s="79"/>
      <c r="N24" s="79">
        <v>-18952641816</v>
      </c>
      <c r="O24" s="79"/>
      <c r="P24" s="79">
        <v>-1153015646</v>
      </c>
    </row>
    <row r="25" spans="1:16" ht="18.75" x14ac:dyDescent="0.45">
      <c r="A25" s="13" t="s">
        <v>151</v>
      </c>
      <c r="B25" s="79"/>
      <c r="C25" s="79"/>
      <c r="D25" s="79"/>
      <c r="E25" s="79"/>
      <c r="F25" s="79"/>
      <c r="G25" s="79"/>
      <c r="H25" s="79"/>
      <c r="I25" s="79"/>
      <c r="J25" s="79">
        <v>13356925</v>
      </c>
      <c r="K25" s="79"/>
      <c r="L25" s="79">
        <v>43273252354</v>
      </c>
      <c r="M25" s="79"/>
      <c r="N25" s="79">
        <v>-47620457765</v>
      </c>
      <c r="O25" s="79"/>
      <c r="P25" s="79">
        <v>-4347205411</v>
      </c>
    </row>
    <row r="26" spans="1:16" ht="18.75" x14ac:dyDescent="0.45">
      <c r="A26" s="13" t="s">
        <v>150</v>
      </c>
      <c r="B26" s="79"/>
      <c r="C26" s="79"/>
      <c r="D26" s="79"/>
      <c r="E26" s="79"/>
      <c r="F26" s="79"/>
      <c r="G26" s="79"/>
      <c r="H26" s="79"/>
      <c r="I26" s="79"/>
      <c r="J26" s="79">
        <v>1234654</v>
      </c>
      <c r="K26" s="79"/>
      <c r="L26" s="79">
        <v>19319986881</v>
      </c>
      <c r="M26" s="79"/>
      <c r="N26" s="79">
        <v>-18297425453</v>
      </c>
      <c r="O26" s="79"/>
      <c r="P26" s="79">
        <v>1022561428</v>
      </c>
    </row>
    <row r="27" spans="1:16" ht="18.75" x14ac:dyDescent="0.45">
      <c r="A27" s="13" t="s">
        <v>160</v>
      </c>
      <c r="B27" s="79"/>
      <c r="C27" s="79"/>
      <c r="D27" s="79"/>
      <c r="E27" s="79"/>
      <c r="F27" s="79"/>
      <c r="G27" s="79"/>
      <c r="H27" s="79"/>
      <c r="I27" s="79"/>
      <c r="J27" s="79">
        <v>16707685</v>
      </c>
      <c r="K27" s="79"/>
      <c r="L27" s="79">
        <v>184835798029</v>
      </c>
      <c r="M27" s="79"/>
      <c r="N27" s="79">
        <v>-177530676694</v>
      </c>
      <c r="O27" s="79"/>
      <c r="P27" s="79">
        <v>7305121335</v>
      </c>
    </row>
    <row r="28" spans="1:16" ht="18.75" x14ac:dyDescent="0.45">
      <c r="A28" s="13" t="s">
        <v>157</v>
      </c>
      <c r="B28" s="79"/>
      <c r="C28" s="79"/>
      <c r="D28" s="79"/>
      <c r="E28" s="79"/>
      <c r="F28" s="79"/>
      <c r="G28" s="79"/>
      <c r="H28" s="79"/>
      <c r="I28" s="79"/>
      <c r="J28" s="79">
        <v>50000000</v>
      </c>
      <c r="K28" s="79"/>
      <c r="L28" s="79">
        <v>74216925743</v>
      </c>
      <c r="M28" s="79"/>
      <c r="N28" s="79">
        <v>-73130299000</v>
      </c>
      <c r="O28" s="79"/>
      <c r="P28" s="79">
        <v>1086626743</v>
      </c>
    </row>
    <row r="29" spans="1:16" ht="18.75" x14ac:dyDescent="0.45">
      <c r="A29" s="13" t="s">
        <v>147</v>
      </c>
      <c r="B29" s="79"/>
      <c r="C29" s="79"/>
      <c r="D29" s="79"/>
      <c r="E29" s="79"/>
      <c r="F29" s="79"/>
      <c r="G29" s="79"/>
      <c r="H29" s="79"/>
      <c r="I29" s="79"/>
      <c r="J29" s="79">
        <v>4200000</v>
      </c>
      <c r="K29" s="79"/>
      <c r="L29" s="79">
        <v>48870612831</v>
      </c>
      <c r="M29" s="79"/>
      <c r="N29" s="79">
        <v>-46217952060</v>
      </c>
      <c r="O29" s="79"/>
      <c r="P29" s="79">
        <v>2652660771</v>
      </c>
    </row>
    <row r="30" spans="1:16" ht="18.75" x14ac:dyDescent="0.45">
      <c r="A30" s="13" t="s">
        <v>170</v>
      </c>
      <c r="B30" s="79"/>
      <c r="C30" s="79"/>
      <c r="D30" s="79"/>
      <c r="E30" s="79"/>
      <c r="F30" s="79"/>
      <c r="G30" s="79"/>
      <c r="H30" s="79"/>
      <c r="I30" s="79"/>
      <c r="J30" s="79">
        <v>800000</v>
      </c>
      <c r="K30" s="79"/>
      <c r="L30" s="79">
        <v>1963106974</v>
      </c>
      <c r="M30" s="79"/>
      <c r="N30" s="79">
        <v>-1925114854</v>
      </c>
      <c r="O30" s="79"/>
      <c r="P30" s="79">
        <v>37992120</v>
      </c>
    </row>
    <row r="31" spans="1:16" ht="18.75" x14ac:dyDescent="0.45">
      <c r="A31" s="13" t="s">
        <v>153</v>
      </c>
      <c r="B31" s="79"/>
      <c r="C31" s="79"/>
      <c r="D31" s="79"/>
      <c r="E31" s="79"/>
      <c r="F31" s="79"/>
      <c r="G31" s="79"/>
      <c r="H31" s="79"/>
      <c r="I31" s="79"/>
      <c r="J31" s="79">
        <v>13800000</v>
      </c>
      <c r="K31" s="79"/>
      <c r="L31" s="79">
        <v>30617415147</v>
      </c>
      <c r="M31" s="79"/>
      <c r="N31" s="79">
        <v>-32535342577</v>
      </c>
      <c r="O31" s="79"/>
      <c r="P31" s="79">
        <v>-1917927430</v>
      </c>
    </row>
    <row r="32" spans="1:16" ht="18.75" x14ac:dyDescent="0.45">
      <c r="A32" s="13" t="s">
        <v>154</v>
      </c>
      <c r="B32" s="79"/>
      <c r="C32" s="79"/>
      <c r="D32" s="79"/>
      <c r="E32" s="79"/>
      <c r="F32" s="79"/>
      <c r="G32" s="79"/>
      <c r="H32" s="79"/>
      <c r="I32" s="79"/>
      <c r="J32" s="79">
        <v>80000000</v>
      </c>
      <c r="K32" s="79"/>
      <c r="L32" s="79">
        <v>141769580226</v>
      </c>
      <c r="M32" s="79"/>
      <c r="N32" s="79">
        <v>-144891029422</v>
      </c>
      <c r="O32" s="79"/>
      <c r="P32" s="79">
        <v>-3121449196</v>
      </c>
    </row>
    <row r="33" spans="1:16" ht="18.75" x14ac:dyDescent="0.45">
      <c r="A33" s="13" t="s">
        <v>165</v>
      </c>
      <c r="B33" s="79"/>
      <c r="C33" s="79"/>
      <c r="D33" s="79"/>
      <c r="E33" s="79"/>
      <c r="F33" s="79"/>
      <c r="G33" s="79"/>
      <c r="H33" s="79"/>
      <c r="I33" s="79"/>
      <c r="J33" s="79">
        <v>41188</v>
      </c>
      <c r="K33" s="79"/>
      <c r="L33" s="79">
        <v>438530991</v>
      </c>
      <c r="M33" s="79"/>
      <c r="N33" s="79">
        <v>-404609205</v>
      </c>
      <c r="O33" s="79"/>
      <c r="P33" s="79">
        <v>33921786</v>
      </c>
    </row>
    <row r="34" spans="1:16" ht="18.75" x14ac:dyDescent="0.45">
      <c r="A34" s="13" t="s">
        <v>161</v>
      </c>
      <c r="B34" s="79"/>
      <c r="C34" s="79"/>
      <c r="D34" s="79"/>
      <c r="E34" s="79"/>
      <c r="F34" s="79"/>
      <c r="G34" s="79"/>
      <c r="H34" s="79"/>
      <c r="I34" s="79"/>
      <c r="J34" s="79">
        <v>1900939</v>
      </c>
      <c r="K34" s="79"/>
      <c r="L34" s="79">
        <v>5612416961</v>
      </c>
      <c r="M34" s="79"/>
      <c r="N34" s="79">
        <v>-4496807465</v>
      </c>
      <c r="O34" s="79"/>
      <c r="P34" s="79">
        <v>1115609496</v>
      </c>
    </row>
    <row r="35" spans="1:16" ht="18.75" x14ac:dyDescent="0.45">
      <c r="A35" s="13" t="s">
        <v>174</v>
      </c>
      <c r="B35" s="79"/>
      <c r="C35" s="79"/>
      <c r="D35" s="79"/>
      <c r="E35" s="79"/>
      <c r="F35" s="79"/>
      <c r="G35" s="79"/>
      <c r="H35" s="79"/>
      <c r="I35" s="79"/>
      <c r="J35" s="79">
        <v>3000000</v>
      </c>
      <c r="K35" s="79"/>
      <c r="L35" s="79">
        <v>51206156665</v>
      </c>
      <c r="M35" s="79"/>
      <c r="N35" s="79">
        <v>-49934310600</v>
      </c>
      <c r="O35" s="79"/>
      <c r="P35" s="79">
        <v>1271846065</v>
      </c>
    </row>
    <row r="36" spans="1:16" ht="18.75" x14ac:dyDescent="0.45">
      <c r="A36" s="13" t="s">
        <v>162</v>
      </c>
      <c r="B36" s="79"/>
      <c r="C36" s="79"/>
      <c r="D36" s="79"/>
      <c r="E36" s="79"/>
      <c r="F36" s="79"/>
      <c r="G36" s="79"/>
      <c r="H36" s="79"/>
      <c r="I36" s="79"/>
      <c r="J36" s="79">
        <v>325000</v>
      </c>
      <c r="K36" s="79"/>
      <c r="L36" s="79">
        <v>47617797206</v>
      </c>
      <c r="M36" s="79"/>
      <c r="N36" s="79">
        <v>-46841345692</v>
      </c>
      <c r="O36" s="79"/>
      <c r="P36" s="79">
        <v>776451514</v>
      </c>
    </row>
    <row r="37" spans="1:16" ht="18.75" x14ac:dyDescent="0.45">
      <c r="A37" s="13" t="s">
        <v>155</v>
      </c>
      <c r="B37" s="79"/>
      <c r="C37" s="79"/>
      <c r="D37" s="79"/>
      <c r="E37" s="79"/>
      <c r="F37" s="79"/>
      <c r="G37" s="79"/>
      <c r="H37" s="79"/>
      <c r="I37" s="79"/>
      <c r="J37" s="79">
        <v>3177843</v>
      </c>
      <c r="K37" s="79"/>
      <c r="L37" s="79">
        <v>83489881809</v>
      </c>
      <c r="M37" s="79"/>
      <c r="N37" s="79">
        <v>-82118300920</v>
      </c>
      <c r="O37" s="79"/>
      <c r="P37" s="79">
        <v>1371580889</v>
      </c>
    </row>
    <row r="38" spans="1:16" ht="20.25" thickBot="1" x14ac:dyDescent="0.6">
      <c r="A38" s="54"/>
      <c r="B38" s="104"/>
      <c r="C38" s="54"/>
      <c r="D38" s="85">
        <f>SUM(D7:D37)</f>
        <v>0</v>
      </c>
      <c r="E38" s="79"/>
      <c r="F38" s="85">
        <f>SUM(F7:F37)</f>
        <v>0</v>
      </c>
      <c r="G38" s="79"/>
      <c r="H38" s="85">
        <f>SUM(H7:H37)</f>
        <v>0</v>
      </c>
      <c r="I38" s="79"/>
      <c r="J38" s="79"/>
      <c r="K38" s="79"/>
      <c r="L38" s="85">
        <f>SUM(L7:L37)</f>
        <v>1227582482725</v>
      </c>
      <c r="M38" s="79"/>
      <c r="N38" s="85">
        <f>SUM(N7:N37)</f>
        <v>-1244839267077</v>
      </c>
      <c r="O38" s="79"/>
      <c r="P38" s="85">
        <f>SUM(P7:P37)</f>
        <v>-17256784352</v>
      </c>
    </row>
    <row r="39" spans="1:16" ht="15" thickTop="1" x14ac:dyDescent="0.2"/>
    <row r="46" spans="1:16" ht="19.5" x14ac:dyDescent="0.55000000000000004">
      <c r="A46" s="162" t="s">
        <v>70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</sheetData>
  <mergeCells count="8">
    <mergeCell ref="A1:P1"/>
    <mergeCell ref="A2:P2"/>
    <mergeCell ref="A3:P3"/>
    <mergeCell ref="A46:P46"/>
    <mergeCell ref="B5:H5"/>
    <mergeCell ref="J5:P5"/>
    <mergeCell ref="A4:H4"/>
    <mergeCell ref="I4:P4"/>
  </mergeCells>
  <pageMargins left="0.7" right="0.7" top="0.75" bottom="0.75" header="0.3" footer="0.3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W35"/>
  <sheetViews>
    <sheetView rightToLeft="1" view="pageBreakPreview" zoomScale="110" zoomScaleNormal="100" zoomScaleSheetLayoutView="110" workbookViewId="0">
      <selection activeCell="Q42" sqref="Q42"/>
    </sheetView>
  </sheetViews>
  <sheetFormatPr defaultColWidth="9.125" defaultRowHeight="15.75" x14ac:dyDescent="0.4"/>
  <cols>
    <col min="1" max="1" width="18.375" style="6" customWidth="1"/>
    <col min="2" max="2" width="1.125" style="6" customWidth="1"/>
    <col min="3" max="3" width="12" style="6" bestFit="1" customWidth="1"/>
    <col min="4" max="4" width="0.875" style="6" customWidth="1"/>
    <col min="5" max="5" width="14.75" style="6" bestFit="1" customWidth="1"/>
    <col min="6" max="6" width="1.25" style="6" customWidth="1"/>
    <col min="7" max="7" width="14.75" style="6" bestFit="1" customWidth="1"/>
    <col min="8" max="8" width="0.625" style="6" customWidth="1"/>
    <col min="9" max="9" width="11.875" style="6" bestFit="1" customWidth="1"/>
    <col min="10" max="10" width="13.875" style="6" bestFit="1" customWidth="1"/>
    <col min="11" max="11" width="0.625" style="6" customWidth="1"/>
    <col min="12" max="12" width="11.875" style="6" bestFit="1" customWidth="1"/>
    <col min="13" max="13" width="13.875" style="6" bestFit="1" customWidth="1"/>
    <col min="14" max="14" width="0.625" style="6" customWidth="1"/>
    <col min="15" max="15" width="11.125" style="6" bestFit="1" customWidth="1"/>
    <col min="16" max="16" width="0.75" style="6" customWidth="1"/>
    <col min="17" max="17" width="8.875" style="6" customWidth="1"/>
    <col min="18" max="18" width="0.625" style="6" customWidth="1"/>
    <col min="19" max="19" width="13.875" style="6" bestFit="1" customWidth="1"/>
    <col min="20" max="20" width="0.375" style="6" customWidth="1"/>
    <col min="21" max="21" width="15.375" style="6" bestFit="1" customWidth="1"/>
    <col min="22" max="22" width="0.75" style="6" customWidth="1"/>
    <col min="23" max="23" width="11.625" style="6" bestFit="1" customWidth="1"/>
    <col min="24" max="16384" width="9.125" style="6"/>
  </cols>
  <sheetData>
    <row r="1" spans="1:23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3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t="25.5" x14ac:dyDescent="0.4">
      <c r="A4" s="126" t="s">
        <v>35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spans="1:23" ht="25.5" x14ac:dyDescent="0.4">
      <c r="A5" s="126" t="s">
        <v>36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</row>
    <row r="7" spans="1:23" ht="18.75" customHeight="1" thickBot="1" x14ac:dyDescent="0.45">
      <c r="A7" s="18"/>
      <c r="B7" s="19"/>
      <c r="C7" s="127" t="str">
        <f>مقدمه!Q9</f>
        <v xml:space="preserve"> 1404/12/29</v>
      </c>
      <c r="D7" s="128"/>
      <c r="E7" s="128"/>
      <c r="F7" s="128"/>
      <c r="G7" s="128"/>
      <c r="H7" s="19"/>
      <c r="I7" s="129" t="s">
        <v>13</v>
      </c>
      <c r="J7" s="129"/>
      <c r="K7" s="129"/>
      <c r="L7" s="129"/>
      <c r="M7" s="129"/>
      <c r="O7" s="127" t="str">
        <f>مقدمه!T9</f>
        <v xml:space="preserve"> 1405/01/31</v>
      </c>
      <c r="P7" s="127"/>
      <c r="Q7" s="127"/>
      <c r="R7" s="127"/>
      <c r="S7" s="127"/>
      <c r="T7" s="127"/>
      <c r="U7" s="127"/>
      <c r="V7" s="127"/>
      <c r="W7" s="127"/>
    </row>
    <row r="8" spans="1:23" ht="17.25" customHeight="1" x14ac:dyDescent="0.4">
      <c r="A8" s="124" t="s">
        <v>1</v>
      </c>
      <c r="B8" s="20"/>
      <c r="C8" s="130" t="s">
        <v>5</v>
      </c>
      <c r="D8" s="124"/>
      <c r="E8" s="130" t="s">
        <v>0</v>
      </c>
      <c r="F8" s="124"/>
      <c r="G8" s="119" t="s">
        <v>30</v>
      </c>
      <c r="H8" s="23"/>
      <c r="I8" s="121" t="s">
        <v>6</v>
      </c>
      <c r="J8" s="121"/>
      <c r="K8" s="22"/>
      <c r="L8" s="121" t="s">
        <v>7</v>
      </c>
      <c r="M8" s="121"/>
      <c r="O8" s="122" t="s">
        <v>5</v>
      </c>
      <c r="P8" s="124"/>
      <c r="Q8" s="119" t="s">
        <v>40</v>
      </c>
      <c r="R8" s="21"/>
      <c r="S8" s="122" t="s">
        <v>0</v>
      </c>
      <c r="T8" s="124"/>
      <c r="U8" s="119" t="s">
        <v>30</v>
      </c>
      <c r="V8" s="23"/>
      <c r="W8" s="119" t="s">
        <v>33</v>
      </c>
    </row>
    <row r="9" spans="1:23" ht="20.25" customHeight="1" thickBot="1" x14ac:dyDescent="0.45">
      <c r="A9" s="120"/>
      <c r="B9" s="20"/>
      <c r="C9" s="123"/>
      <c r="D9" s="124"/>
      <c r="E9" s="123"/>
      <c r="F9" s="124"/>
      <c r="G9" s="120"/>
      <c r="H9" s="23"/>
      <c r="I9" s="29" t="s">
        <v>5</v>
      </c>
      <c r="J9" s="29" t="s">
        <v>182</v>
      </c>
      <c r="K9" s="22"/>
      <c r="L9" s="29" t="s">
        <v>5</v>
      </c>
      <c r="M9" s="29" t="s">
        <v>77</v>
      </c>
      <c r="O9" s="123"/>
      <c r="P9" s="124"/>
      <c r="Q9" s="120"/>
      <c r="R9" s="21"/>
      <c r="S9" s="123"/>
      <c r="T9" s="124"/>
      <c r="U9" s="120"/>
      <c r="V9" s="23"/>
      <c r="W9" s="120"/>
    </row>
    <row r="10" spans="1:23" ht="20.25" customHeight="1" x14ac:dyDescent="0.4">
      <c r="A10" s="21" t="s">
        <v>147</v>
      </c>
      <c r="B10" s="20"/>
      <c r="C10" s="86">
        <v>300000</v>
      </c>
      <c r="D10" s="86"/>
      <c r="E10" s="86">
        <v>2320359028</v>
      </c>
      <c r="F10" s="86"/>
      <c r="G10" s="86">
        <v>2357633520</v>
      </c>
      <c r="H10" s="86"/>
      <c r="I10" s="86">
        <v>0</v>
      </c>
      <c r="J10" s="86">
        <v>0</v>
      </c>
      <c r="K10" s="86"/>
      <c r="L10" s="86">
        <v>0</v>
      </c>
      <c r="M10" s="86">
        <v>0</v>
      </c>
      <c r="N10" s="86"/>
      <c r="O10" s="86">
        <v>300000</v>
      </c>
      <c r="P10" s="86"/>
      <c r="Q10" s="86">
        <v>7920</v>
      </c>
      <c r="R10" s="86"/>
      <c r="S10" s="86">
        <v>2320359028</v>
      </c>
      <c r="T10" s="86"/>
      <c r="U10" s="86">
        <v>2357633520</v>
      </c>
      <c r="V10" s="23"/>
      <c r="W10" s="82">
        <f>U10/مقدمه!$AC$8</f>
        <v>3.1439121541668468E-3</v>
      </c>
    </row>
    <row r="11" spans="1:23" ht="31.5" customHeight="1" x14ac:dyDescent="0.4">
      <c r="A11" s="21" t="s">
        <v>178</v>
      </c>
      <c r="B11" s="20"/>
      <c r="C11" s="86">
        <v>600000</v>
      </c>
      <c r="D11" s="86"/>
      <c r="E11" s="86">
        <v>17239570386</v>
      </c>
      <c r="F11" s="86"/>
      <c r="G11" s="86">
        <v>16080727620</v>
      </c>
      <c r="H11" s="86"/>
      <c r="I11" s="86">
        <v>0</v>
      </c>
      <c r="J11" s="86">
        <v>0</v>
      </c>
      <c r="K11" s="86"/>
      <c r="L11" s="86">
        <v>0</v>
      </c>
      <c r="M11" s="86">
        <v>0</v>
      </c>
      <c r="N11" s="86"/>
      <c r="O11" s="86">
        <v>600000</v>
      </c>
      <c r="P11" s="86"/>
      <c r="Q11" s="86">
        <v>27010</v>
      </c>
      <c r="R11" s="86"/>
      <c r="S11" s="86">
        <v>17239570386</v>
      </c>
      <c r="T11" s="86"/>
      <c r="U11" s="86">
        <v>16080727620</v>
      </c>
      <c r="V11" s="23"/>
      <c r="W11" s="82">
        <f>U11/مقدمه!$AC$8</f>
        <v>2.1443703859607709E-2</v>
      </c>
    </row>
    <row r="12" spans="1:23" ht="20.25" customHeight="1" x14ac:dyDescent="0.4">
      <c r="A12" s="21" t="s">
        <v>148</v>
      </c>
      <c r="B12" s="20"/>
      <c r="C12" s="86">
        <v>4622767</v>
      </c>
      <c r="D12" s="86"/>
      <c r="E12" s="86">
        <v>24646122187</v>
      </c>
      <c r="F12" s="86"/>
      <c r="G12" s="86">
        <v>22687465277</v>
      </c>
      <c r="H12" s="86"/>
      <c r="I12" s="86">
        <v>0</v>
      </c>
      <c r="J12" s="86">
        <v>0</v>
      </c>
      <c r="K12" s="86"/>
      <c r="L12" s="86">
        <v>0</v>
      </c>
      <c r="M12" s="86">
        <v>0</v>
      </c>
      <c r="N12" s="86"/>
      <c r="O12" s="86">
        <v>4622767</v>
      </c>
      <c r="P12" s="86"/>
      <c r="Q12" s="86">
        <v>4946</v>
      </c>
      <c r="R12" s="86"/>
      <c r="S12" s="86">
        <v>24646122187</v>
      </c>
      <c r="T12" s="86"/>
      <c r="U12" s="86">
        <v>22687465277</v>
      </c>
      <c r="V12" s="23"/>
      <c r="W12" s="82">
        <f>U12/مقدمه!$AC$8</f>
        <v>3.0253810537779684E-2</v>
      </c>
    </row>
    <row r="13" spans="1:23" ht="20.25" customHeight="1" x14ac:dyDescent="0.4">
      <c r="A13" s="21" t="s">
        <v>160</v>
      </c>
      <c r="B13" s="20"/>
      <c r="C13" s="86">
        <v>2650327</v>
      </c>
      <c r="D13" s="86"/>
      <c r="E13" s="86">
        <v>26079986437</v>
      </c>
      <c r="F13" s="86"/>
      <c r="G13" s="86">
        <v>22537728565</v>
      </c>
      <c r="H13" s="86"/>
      <c r="I13" s="86">
        <v>0</v>
      </c>
      <c r="J13" s="86">
        <v>0</v>
      </c>
      <c r="K13" s="86"/>
      <c r="L13" s="86">
        <v>0</v>
      </c>
      <c r="M13" s="86">
        <v>0</v>
      </c>
      <c r="N13" s="86"/>
      <c r="O13" s="86">
        <v>2650327</v>
      </c>
      <c r="P13" s="86"/>
      <c r="Q13" s="86">
        <v>8570</v>
      </c>
      <c r="R13" s="86"/>
      <c r="S13" s="86">
        <v>26079986437</v>
      </c>
      <c r="T13" s="86"/>
      <c r="U13" s="86">
        <v>22537728565</v>
      </c>
      <c r="V13" s="23"/>
      <c r="W13" s="82">
        <f>U13/مقدمه!$AC$8</f>
        <v>3.0054136133429603E-2</v>
      </c>
    </row>
    <row r="14" spans="1:23" ht="20.25" customHeight="1" x14ac:dyDescent="0.4">
      <c r="A14" s="21" t="s">
        <v>171</v>
      </c>
      <c r="B14" s="20"/>
      <c r="C14" s="86">
        <v>3282744</v>
      </c>
      <c r="D14" s="86"/>
      <c r="E14" s="86">
        <v>29424081376</v>
      </c>
      <c r="F14" s="86"/>
      <c r="G14" s="86">
        <v>26840715529</v>
      </c>
      <c r="H14" s="86"/>
      <c r="I14" s="86">
        <v>0</v>
      </c>
      <c r="J14" s="86">
        <v>0</v>
      </c>
      <c r="K14" s="86"/>
      <c r="L14" s="86">
        <v>0</v>
      </c>
      <c r="M14" s="86">
        <v>0</v>
      </c>
      <c r="N14" s="86"/>
      <c r="O14" s="86">
        <v>3282744</v>
      </c>
      <c r="P14" s="86"/>
      <c r="Q14" s="86">
        <v>8240</v>
      </c>
      <c r="R14" s="86"/>
      <c r="S14" s="86">
        <v>29424081376</v>
      </c>
      <c r="T14" s="86"/>
      <c r="U14" s="86">
        <v>26840715529</v>
      </c>
      <c r="V14" s="23"/>
      <c r="W14" s="82">
        <f>U14/مقدمه!$AC$8</f>
        <v>3.5792183586767938E-2</v>
      </c>
    </row>
    <row r="15" spans="1:23" ht="20.25" customHeight="1" x14ac:dyDescent="0.4">
      <c r="A15" s="21" t="s">
        <v>179</v>
      </c>
      <c r="B15" s="20"/>
      <c r="C15" s="86">
        <v>2348556</v>
      </c>
      <c r="D15" s="86"/>
      <c r="E15" s="86">
        <v>9016548607</v>
      </c>
      <c r="F15" s="86"/>
      <c r="G15" s="86">
        <v>8762310253</v>
      </c>
      <c r="H15" s="86"/>
      <c r="I15" s="86">
        <v>0</v>
      </c>
      <c r="J15" s="86">
        <v>0</v>
      </c>
      <c r="K15" s="86"/>
      <c r="L15" s="86">
        <v>0</v>
      </c>
      <c r="M15" s="86">
        <v>0</v>
      </c>
      <c r="N15" s="86"/>
      <c r="O15" s="86">
        <v>2348556</v>
      </c>
      <c r="P15" s="86"/>
      <c r="Q15" s="86">
        <v>3760</v>
      </c>
      <c r="R15" s="86"/>
      <c r="S15" s="86">
        <v>9016548607</v>
      </c>
      <c r="T15" s="86"/>
      <c r="U15" s="86">
        <v>8762310253</v>
      </c>
      <c r="V15" s="23"/>
      <c r="W15" s="82">
        <f>U15/مقدمه!$AC$8</f>
        <v>1.1684569916951078E-2</v>
      </c>
    </row>
    <row r="16" spans="1:23" ht="20.25" customHeight="1" x14ac:dyDescent="0.4">
      <c r="A16" s="21" t="s">
        <v>150</v>
      </c>
      <c r="B16" s="20"/>
      <c r="C16" s="86">
        <v>12500000</v>
      </c>
      <c r="D16" s="86"/>
      <c r="E16" s="86">
        <v>109046892089</v>
      </c>
      <c r="F16" s="86"/>
      <c r="G16" s="86">
        <v>97986662500</v>
      </c>
      <c r="H16" s="86"/>
      <c r="I16" s="86">
        <v>0</v>
      </c>
      <c r="J16" s="86">
        <v>0</v>
      </c>
      <c r="K16" s="86"/>
      <c r="L16" s="86">
        <v>0</v>
      </c>
      <c r="M16" s="86">
        <v>0</v>
      </c>
      <c r="N16" s="86"/>
      <c r="O16" s="86">
        <v>12500000</v>
      </c>
      <c r="P16" s="86"/>
      <c r="Q16" s="86">
        <v>7900</v>
      </c>
      <c r="R16" s="86"/>
      <c r="S16" s="86">
        <v>109046892089</v>
      </c>
      <c r="T16" s="86"/>
      <c r="U16" s="86">
        <v>97986662500</v>
      </c>
      <c r="V16" s="23"/>
      <c r="W16" s="82">
        <f>U16/مقدمه!$AC$8</f>
        <v>0.13066554091918187</v>
      </c>
    </row>
    <row r="17" spans="1:23" ht="20.25" customHeight="1" x14ac:dyDescent="0.4">
      <c r="A17" s="21" t="s">
        <v>180</v>
      </c>
      <c r="B17" s="20"/>
      <c r="C17" s="86">
        <v>1190966</v>
      </c>
      <c r="D17" s="86"/>
      <c r="E17" s="86">
        <v>9135421470</v>
      </c>
      <c r="F17" s="86"/>
      <c r="G17" s="86">
        <v>7988696475</v>
      </c>
      <c r="H17" s="86"/>
      <c r="I17" s="86">
        <v>0</v>
      </c>
      <c r="J17" s="86">
        <v>0</v>
      </c>
      <c r="K17" s="86"/>
      <c r="L17" s="86">
        <v>0</v>
      </c>
      <c r="M17" s="86">
        <v>0</v>
      </c>
      <c r="N17" s="86"/>
      <c r="O17" s="86">
        <v>1190966</v>
      </c>
      <c r="P17" s="86"/>
      <c r="Q17" s="86">
        <v>6760</v>
      </c>
      <c r="R17" s="86"/>
      <c r="S17" s="86">
        <v>9135421470</v>
      </c>
      <c r="T17" s="86"/>
      <c r="U17" s="86">
        <v>7988696475</v>
      </c>
      <c r="V17" s="23"/>
      <c r="W17" s="82">
        <f>U17/مقدمه!$AC$8</f>
        <v>1.0652953366434299E-2</v>
      </c>
    </row>
    <row r="18" spans="1:23" ht="20.25" customHeight="1" x14ac:dyDescent="0.4">
      <c r="A18" s="21" t="s">
        <v>165</v>
      </c>
      <c r="B18" s="20"/>
      <c r="C18" s="86">
        <v>7458812</v>
      </c>
      <c r="D18" s="86"/>
      <c r="E18" s="86">
        <v>69403071345</v>
      </c>
      <c r="F18" s="86"/>
      <c r="G18" s="86">
        <v>79562420373</v>
      </c>
      <c r="H18" s="86"/>
      <c r="I18" s="86">
        <v>0</v>
      </c>
      <c r="J18" s="86">
        <v>0</v>
      </c>
      <c r="K18" s="86"/>
      <c r="L18" s="86">
        <v>0</v>
      </c>
      <c r="M18" s="86">
        <v>0</v>
      </c>
      <c r="N18" s="86"/>
      <c r="O18" s="86">
        <v>7458812</v>
      </c>
      <c r="P18" s="86"/>
      <c r="Q18" s="86">
        <v>10750</v>
      </c>
      <c r="R18" s="86"/>
      <c r="S18" s="86">
        <v>69403071345</v>
      </c>
      <c r="T18" s="86"/>
      <c r="U18" s="86">
        <v>79562420373</v>
      </c>
      <c r="V18" s="23"/>
      <c r="W18" s="82">
        <f>U18/مقدمه!$AC$8</f>
        <v>0.10609675265628504</v>
      </c>
    </row>
    <row r="19" spans="1:23" ht="20.25" customHeight="1" x14ac:dyDescent="0.4">
      <c r="A19" s="21" t="s">
        <v>173</v>
      </c>
      <c r="B19" s="20"/>
      <c r="C19" s="86">
        <v>10000000</v>
      </c>
      <c r="D19" s="86"/>
      <c r="E19" s="86">
        <v>50281061983</v>
      </c>
      <c r="F19" s="86"/>
      <c r="G19" s="86">
        <v>34124165300</v>
      </c>
      <c r="H19" s="86"/>
      <c r="I19" s="86">
        <v>0</v>
      </c>
      <c r="J19" s="86">
        <v>0</v>
      </c>
      <c r="K19" s="86"/>
      <c r="L19" s="86">
        <v>0</v>
      </c>
      <c r="M19" s="86">
        <v>0</v>
      </c>
      <c r="N19" s="86"/>
      <c r="O19" s="86">
        <v>10000000</v>
      </c>
      <c r="P19" s="86"/>
      <c r="Q19" s="86">
        <v>3439</v>
      </c>
      <c r="R19" s="86"/>
      <c r="S19" s="86">
        <v>50281061983</v>
      </c>
      <c r="T19" s="86"/>
      <c r="U19" s="86">
        <v>34124165300</v>
      </c>
      <c r="V19" s="23"/>
      <c r="W19" s="82">
        <f>U19/مقدمه!$AC$8</f>
        <v>4.5504688123652298E-2</v>
      </c>
    </row>
    <row r="20" spans="1:23" ht="20.25" customHeight="1" x14ac:dyDescent="0.4">
      <c r="A20" s="21" t="s">
        <v>158</v>
      </c>
      <c r="B20" s="20"/>
      <c r="C20" s="86">
        <v>111763</v>
      </c>
      <c r="D20" s="86"/>
      <c r="E20" s="86">
        <v>112121898</v>
      </c>
      <c r="F20" s="86"/>
      <c r="G20" s="86">
        <v>108472462</v>
      </c>
      <c r="H20" s="86"/>
      <c r="I20" s="86">
        <v>0</v>
      </c>
      <c r="J20" s="86">
        <v>0</v>
      </c>
      <c r="K20" s="86"/>
      <c r="L20" s="86">
        <v>0</v>
      </c>
      <c r="M20" s="86">
        <v>0</v>
      </c>
      <c r="N20" s="86"/>
      <c r="O20" s="86">
        <v>111763</v>
      </c>
      <c r="P20" s="86"/>
      <c r="Q20" s="86">
        <v>978.11871549618377</v>
      </c>
      <c r="R20" s="86"/>
      <c r="S20" s="86">
        <v>112121898</v>
      </c>
      <c r="T20" s="86"/>
      <c r="U20" s="86">
        <v>108472462</v>
      </c>
      <c r="V20" s="23"/>
      <c r="W20" s="82">
        <f>U20/مقدمه!$AC$8</f>
        <v>1.4464838948938995E-4</v>
      </c>
    </row>
    <row r="21" spans="1:23" ht="31.5" customHeight="1" x14ac:dyDescent="0.4">
      <c r="A21" s="21" t="s">
        <v>181</v>
      </c>
      <c r="B21" s="20"/>
      <c r="C21" s="86">
        <v>2001852</v>
      </c>
      <c r="D21" s="86"/>
      <c r="E21" s="86">
        <v>78957609700</v>
      </c>
      <c r="F21" s="86"/>
      <c r="G21" s="86">
        <v>71032865985</v>
      </c>
      <c r="H21" s="86"/>
      <c r="I21" s="86">
        <v>0</v>
      </c>
      <c r="J21" s="86">
        <v>0</v>
      </c>
      <c r="K21" s="86"/>
      <c r="L21" s="86">
        <v>0</v>
      </c>
      <c r="M21" s="86">
        <v>0</v>
      </c>
      <c r="N21" s="86"/>
      <c r="O21" s="86">
        <v>2001852</v>
      </c>
      <c r="P21" s="86"/>
      <c r="Q21" s="86">
        <v>35760</v>
      </c>
      <c r="R21" s="86"/>
      <c r="S21" s="86">
        <v>78957609700</v>
      </c>
      <c r="T21" s="86"/>
      <c r="U21" s="86">
        <v>71032865985</v>
      </c>
      <c r="V21" s="23"/>
      <c r="W21" s="82">
        <f>U21/مقدمه!$AC$8</f>
        <v>9.4722563460815701E-2</v>
      </c>
    </row>
    <row r="22" spans="1:23" ht="25.5" customHeight="1" x14ac:dyDescent="0.4">
      <c r="A22" s="21" t="s">
        <v>152</v>
      </c>
      <c r="B22" s="20"/>
      <c r="C22" s="86">
        <v>8679497</v>
      </c>
      <c r="D22" s="86"/>
      <c r="E22" s="86">
        <v>20292676129</v>
      </c>
      <c r="F22" s="86"/>
      <c r="G22" s="86">
        <v>19886041966</v>
      </c>
      <c r="H22" s="86"/>
      <c r="I22" s="86">
        <v>0</v>
      </c>
      <c r="J22" s="86">
        <v>0</v>
      </c>
      <c r="K22" s="86"/>
      <c r="L22" s="86">
        <v>0</v>
      </c>
      <c r="M22" s="86">
        <v>0</v>
      </c>
      <c r="N22" s="86"/>
      <c r="O22" s="86">
        <v>8679497</v>
      </c>
      <c r="P22" s="86"/>
      <c r="Q22" s="86">
        <v>2309</v>
      </c>
      <c r="R22" s="86"/>
      <c r="S22" s="86">
        <v>20292676129</v>
      </c>
      <c r="T22" s="86"/>
      <c r="U22" s="86">
        <v>19886041966</v>
      </c>
      <c r="V22" s="23"/>
      <c r="W22" s="82">
        <f>U22/مقدمه!$AC$8</f>
        <v>2.6518103218679798E-2</v>
      </c>
    </row>
    <row r="23" spans="1:23" ht="20.25" customHeight="1" x14ac:dyDescent="0.4">
      <c r="A23" s="21" t="s">
        <v>166</v>
      </c>
      <c r="B23" s="20"/>
      <c r="C23" s="86">
        <v>10000000</v>
      </c>
      <c r="D23" s="86"/>
      <c r="E23" s="86">
        <v>143121458815</v>
      </c>
      <c r="F23" s="86"/>
      <c r="G23" s="86">
        <v>93571061000</v>
      </c>
      <c r="H23" s="86"/>
      <c r="I23" s="86">
        <v>0</v>
      </c>
      <c r="J23" s="86">
        <v>0</v>
      </c>
      <c r="K23" s="86"/>
      <c r="L23" s="86">
        <v>0</v>
      </c>
      <c r="M23" s="86">
        <v>0</v>
      </c>
      <c r="N23" s="86"/>
      <c r="O23" s="86">
        <v>10000000</v>
      </c>
      <c r="P23" s="86"/>
      <c r="Q23" s="86">
        <v>8230</v>
      </c>
      <c r="R23" s="86"/>
      <c r="S23" s="86">
        <v>143121458815</v>
      </c>
      <c r="T23" s="86"/>
      <c r="U23" s="86">
        <v>81663821000</v>
      </c>
      <c r="V23" s="23"/>
      <c r="W23" s="82">
        <f>U23/مقدمه!$AC$8</f>
        <v>0.10889897739391056</v>
      </c>
    </row>
    <row r="24" spans="1:23" ht="20.25" customHeight="1" x14ac:dyDescent="0.4">
      <c r="A24" s="21" t="s">
        <v>161</v>
      </c>
      <c r="B24" s="20"/>
      <c r="C24" s="86">
        <v>47799821</v>
      </c>
      <c r="D24" s="86"/>
      <c r="E24" s="86">
        <v>99647927402</v>
      </c>
      <c r="F24" s="86"/>
      <c r="G24" s="86">
        <v>145990550768</v>
      </c>
      <c r="H24" s="86"/>
      <c r="I24" s="86">
        <v>0</v>
      </c>
      <c r="J24" s="86">
        <v>0</v>
      </c>
      <c r="K24" s="86"/>
      <c r="L24" s="86">
        <v>0</v>
      </c>
      <c r="M24" s="86">
        <v>0</v>
      </c>
      <c r="N24" s="86"/>
      <c r="O24" s="86">
        <v>47799821</v>
      </c>
      <c r="P24" s="86"/>
      <c r="Q24" s="86">
        <v>3078</v>
      </c>
      <c r="R24" s="86"/>
      <c r="S24" s="86">
        <v>99647927402</v>
      </c>
      <c r="T24" s="86"/>
      <c r="U24" s="86">
        <v>145990550768</v>
      </c>
      <c r="V24" s="23"/>
      <c r="W24" s="82">
        <f>U24/مقدمه!$AC$8</f>
        <v>0.19467888586561463</v>
      </c>
    </row>
    <row r="25" spans="1:23" ht="29.25" customHeight="1" x14ac:dyDescent="0.4">
      <c r="A25" s="21" t="s">
        <v>162</v>
      </c>
      <c r="B25" s="20"/>
      <c r="C25" s="86">
        <v>749</v>
      </c>
      <c r="D25" s="86"/>
      <c r="E25" s="86">
        <v>93098188</v>
      </c>
      <c r="F25" s="86"/>
      <c r="G25" s="86">
        <v>93867457</v>
      </c>
      <c r="H25" s="86"/>
      <c r="I25" s="86">
        <v>0</v>
      </c>
      <c r="J25" s="86">
        <v>0</v>
      </c>
      <c r="K25" s="86"/>
      <c r="L25" s="86">
        <v>0</v>
      </c>
      <c r="M25" s="86">
        <v>0</v>
      </c>
      <c r="N25" s="86"/>
      <c r="O25" s="86">
        <v>749</v>
      </c>
      <c r="P25" s="86"/>
      <c r="Q25" s="86">
        <v>126300</v>
      </c>
      <c r="R25" s="86"/>
      <c r="S25" s="86">
        <v>93098188</v>
      </c>
      <c r="T25" s="86"/>
      <c r="U25" s="86">
        <v>93867457</v>
      </c>
      <c r="V25" s="23"/>
      <c r="W25" s="82">
        <f>U25/مقدمه!$AC$8</f>
        <v>1.2517256666041713E-4</v>
      </c>
    </row>
    <row r="26" spans="1:23" ht="29.25" customHeight="1" x14ac:dyDescent="0.4">
      <c r="A26" s="21" t="s">
        <v>187</v>
      </c>
      <c r="B26" s="20"/>
      <c r="C26" s="86">
        <v>750000</v>
      </c>
      <c r="D26" s="86"/>
      <c r="E26" s="86">
        <v>6173780430</v>
      </c>
      <c r="F26" s="86"/>
      <c r="G26" s="86">
        <v>6556424025</v>
      </c>
      <c r="H26" s="86"/>
      <c r="I26" s="86">
        <v>0</v>
      </c>
      <c r="J26" s="86">
        <v>0</v>
      </c>
      <c r="K26" s="86"/>
      <c r="L26" s="86">
        <v>0</v>
      </c>
      <c r="M26" s="86">
        <v>0</v>
      </c>
      <c r="N26" s="86"/>
      <c r="O26" s="86">
        <v>750000</v>
      </c>
      <c r="P26" s="86"/>
      <c r="Q26" s="86">
        <v>8810</v>
      </c>
      <c r="R26" s="86"/>
      <c r="S26" s="86">
        <v>6173780430</v>
      </c>
      <c r="T26" s="86"/>
      <c r="U26" s="86">
        <v>6556424025</v>
      </c>
      <c r="V26" s="23"/>
      <c r="W26" s="82">
        <f>U26/مقدمه!$AC$8</f>
        <v>8.7430132822632328E-3</v>
      </c>
    </row>
    <row r="27" spans="1:23" ht="29.25" customHeight="1" x14ac:dyDescent="0.4">
      <c r="A27" s="21" t="s">
        <v>163</v>
      </c>
      <c r="B27" s="20"/>
      <c r="C27" s="86">
        <v>7304061</v>
      </c>
      <c r="D27" s="86"/>
      <c r="E27" s="86">
        <v>20489196926</v>
      </c>
      <c r="F27" s="86"/>
      <c r="G27" s="86">
        <v>20438233719</v>
      </c>
      <c r="H27" s="86"/>
      <c r="I27" s="86">
        <v>0</v>
      </c>
      <c r="J27" s="86">
        <v>0</v>
      </c>
      <c r="K27" s="86"/>
      <c r="L27" s="86">
        <v>0</v>
      </c>
      <c r="M27" s="86">
        <v>0</v>
      </c>
      <c r="N27" s="86"/>
      <c r="O27" s="86">
        <v>7304061</v>
      </c>
      <c r="P27" s="86"/>
      <c r="Q27" s="86">
        <v>2820</v>
      </c>
      <c r="R27" s="86"/>
      <c r="S27" s="86">
        <v>20489196926</v>
      </c>
      <c r="T27" s="86"/>
      <c r="U27" s="86">
        <v>20438233719</v>
      </c>
      <c r="V27" s="23"/>
      <c r="W27" s="82">
        <f>U27/مقدمه!$AC$8</f>
        <v>2.7254452761117331E-2</v>
      </c>
    </row>
    <row r="28" spans="1:23" ht="29.25" customHeight="1" x14ac:dyDescent="0.4">
      <c r="A28" s="21" t="s">
        <v>167</v>
      </c>
      <c r="B28" s="20"/>
      <c r="C28" s="86">
        <v>165771</v>
      </c>
      <c r="D28" s="86"/>
      <c r="E28" s="86">
        <v>2468840847</v>
      </c>
      <c r="F28" s="86"/>
      <c r="G28" s="86">
        <v>1809385495</v>
      </c>
      <c r="H28" s="86"/>
      <c r="I28" s="86">
        <v>0</v>
      </c>
      <c r="J28" s="86">
        <v>0</v>
      </c>
      <c r="K28" s="86"/>
      <c r="L28" s="86">
        <v>0</v>
      </c>
      <c r="M28" s="86">
        <v>0</v>
      </c>
      <c r="N28" s="86"/>
      <c r="O28" s="86">
        <v>165771</v>
      </c>
      <c r="P28" s="86"/>
      <c r="Q28" s="86">
        <v>9600</v>
      </c>
      <c r="R28" s="86"/>
      <c r="S28" s="86">
        <v>2468840847</v>
      </c>
      <c r="T28" s="86"/>
      <c r="U28" s="86">
        <v>1579100067</v>
      </c>
      <c r="V28" s="23"/>
      <c r="W28" s="82">
        <f>U28/مقدمه!$AC$8</f>
        <v>2.1057352006460198E-3</v>
      </c>
    </row>
    <row r="29" spans="1:23" ht="29.25" customHeight="1" x14ac:dyDescent="0.4">
      <c r="A29" s="21" t="s">
        <v>175</v>
      </c>
      <c r="B29" s="20"/>
      <c r="C29" s="86">
        <v>3331071</v>
      </c>
      <c r="D29" s="86"/>
      <c r="E29" s="86">
        <v>55409715798</v>
      </c>
      <c r="F29" s="86"/>
      <c r="G29" s="86">
        <v>37137694835</v>
      </c>
      <c r="H29" s="86"/>
      <c r="I29" s="86">
        <v>0</v>
      </c>
      <c r="J29" s="86">
        <v>0</v>
      </c>
      <c r="K29" s="86"/>
      <c r="L29" s="86">
        <v>0</v>
      </c>
      <c r="M29" s="86">
        <v>0</v>
      </c>
      <c r="N29" s="86"/>
      <c r="O29" s="86">
        <v>3331071</v>
      </c>
      <c r="P29" s="86"/>
      <c r="Q29" s="86">
        <v>11235.727363661717</v>
      </c>
      <c r="R29" s="86"/>
      <c r="S29" s="86">
        <v>55409715798</v>
      </c>
      <c r="T29" s="86"/>
      <c r="U29" s="86">
        <v>37137694835</v>
      </c>
      <c r="V29" s="23"/>
      <c r="W29" s="82">
        <f>U29/مقدمه!$AC$8</f>
        <v>4.9523239799159215E-2</v>
      </c>
    </row>
    <row r="30" spans="1:23" ht="29.25" customHeight="1" x14ac:dyDescent="0.4">
      <c r="A30" s="21" t="s">
        <v>188</v>
      </c>
      <c r="B30" s="20"/>
      <c r="C30" s="86">
        <v>888426</v>
      </c>
      <c r="D30" s="86"/>
      <c r="E30" s="86">
        <v>13889833655</v>
      </c>
      <c r="F30" s="86"/>
      <c r="G30" s="86">
        <v>9023392128</v>
      </c>
      <c r="H30" s="86"/>
      <c r="I30" s="86">
        <v>0</v>
      </c>
      <c r="J30" s="86">
        <v>0</v>
      </c>
      <c r="K30" s="86"/>
      <c r="L30" s="86">
        <v>0</v>
      </c>
      <c r="M30" s="86">
        <v>0</v>
      </c>
      <c r="N30" s="86"/>
      <c r="O30" s="86">
        <v>888426</v>
      </c>
      <c r="P30" s="86"/>
      <c r="Q30" s="86">
        <v>10235.72736389975</v>
      </c>
      <c r="R30" s="86"/>
      <c r="S30" s="86">
        <v>13889833655</v>
      </c>
      <c r="T30" s="86"/>
      <c r="U30" s="86">
        <v>9023392128</v>
      </c>
      <c r="V30" s="23"/>
      <c r="W30" s="82">
        <f>U30/مقدمه!$AC$8</f>
        <v>1.2032723467145415E-2</v>
      </c>
    </row>
    <row r="31" spans="1:23" ht="29.25" customHeight="1" x14ac:dyDescent="0.4">
      <c r="A31" s="21" t="s">
        <v>176</v>
      </c>
      <c r="B31" s="20"/>
      <c r="C31" s="86">
        <v>837499</v>
      </c>
      <c r="D31" s="86"/>
      <c r="E31" s="86">
        <v>3577178853</v>
      </c>
      <c r="F31" s="86"/>
      <c r="G31" s="86">
        <v>3451247378</v>
      </c>
      <c r="H31" s="86"/>
      <c r="I31" s="86">
        <v>0</v>
      </c>
      <c r="J31" s="86">
        <v>0</v>
      </c>
      <c r="K31" s="86"/>
      <c r="L31" s="86">
        <v>0</v>
      </c>
      <c r="M31" s="86">
        <v>0</v>
      </c>
      <c r="N31" s="86"/>
      <c r="O31" s="86">
        <v>837499</v>
      </c>
      <c r="P31" s="86"/>
      <c r="Q31" s="86">
        <v>4153</v>
      </c>
      <c r="R31" s="86"/>
      <c r="S31" s="86">
        <v>3577178853</v>
      </c>
      <c r="T31" s="86"/>
      <c r="U31" s="86">
        <v>3451247378</v>
      </c>
      <c r="V31" s="23"/>
      <c r="W31" s="82">
        <f>U31/مقدمه!$AC$8</f>
        <v>4.6022498775512245E-3</v>
      </c>
    </row>
    <row r="32" spans="1:23" ht="20.25" customHeight="1" x14ac:dyDescent="0.4">
      <c r="A32" s="21" t="s">
        <v>168</v>
      </c>
      <c r="B32" s="20"/>
      <c r="C32" s="86">
        <v>1475169</v>
      </c>
      <c r="D32" s="86"/>
      <c r="E32" s="86">
        <v>6955842750</v>
      </c>
      <c r="F32" s="86"/>
      <c r="G32" s="86">
        <v>10269991894</v>
      </c>
      <c r="H32" s="86"/>
      <c r="I32" s="86">
        <v>0</v>
      </c>
      <c r="J32" s="86">
        <v>0</v>
      </c>
      <c r="K32" s="86"/>
      <c r="L32" s="86">
        <v>0</v>
      </c>
      <c r="M32" s="86">
        <v>0</v>
      </c>
      <c r="N32" s="86"/>
      <c r="O32" s="86">
        <v>1475169</v>
      </c>
      <c r="P32" s="86"/>
      <c r="Q32" s="86">
        <v>7016.1434852549091</v>
      </c>
      <c r="R32" s="86"/>
      <c r="S32" s="86">
        <v>6955842750</v>
      </c>
      <c r="T32" s="86"/>
      <c r="U32" s="86">
        <v>10269991894</v>
      </c>
      <c r="V32" s="23"/>
      <c r="W32" s="82">
        <f>U32/مقدمه!$AC$8</f>
        <v>1.3695068408571657E-2</v>
      </c>
    </row>
    <row r="33" spans="1:23" ht="20.25" customHeight="1" x14ac:dyDescent="0.4">
      <c r="A33" s="21" t="s">
        <v>169</v>
      </c>
      <c r="B33" s="20"/>
      <c r="C33" s="86">
        <v>257500</v>
      </c>
      <c r="D33" s="86"/>
      <c r="E33" s="86">
        <v>4311619861</v>
      </c>
      <c r="F33" s="86"/>
      <c r="G33" s="86">
        <v>3955287448</v>
      </c>
      <c r="H33" s="86"/>
      <c r="I33" s="86">
        <v>0</v>
      </c>
      <c r="J33" s="86">
        <v>0</v>
      </c>
      <c r="K33" s="86"/>
      <c r="L33" s="86">
        <v>0</v>
      </c>
      <c r="M33" s="86">
        <v>0</v>
      </c>
      <c r="N33" s="86"/>
      <c r="O33" s="86">
        <v>257500</v>
      </c>
      <c r="P33" s="86"/>
      <c r="Q33" s="86">
        <v>15480</v>
      </c>
      <c r="R33" s="86"/>
      <c r="S33" s="86">
        <v>4311619861</v>
      </c>
      <c r="T33" s="86"/>
      <c r="U33" s="86">
        <v>3955287448</v>
      </c>
      <c r="V33" s="23"/>
      <c r="W33" s="82">
        <f>U33/مقدمه!$AC$8</f>
        <v>5.2743889902747776E-3</v>
      </c>
    </row>
    <row r="34" spans="1:23" ht="16.5" thickBot="1" x14ac:dyDescent="0.45">
      <c r="A34" s="20" t="s">
        <v>4</v>
      </c>
      <c r="B34" s="20"/>
      <c r="C34" s="87"/>
      <c r="D34" s="87">
        <f>SUM(D10:D33)</f>
        <v>0</v>
      </c>
      <c r="E34" s="78">
        <f>SUM(E10:E33)</f>
        <v>802094016160</v>
      </c>
      <c r="F34" s="78">
        <f>SUM(F10:F33)</f>
        <v>0</v>
      </c>
      <c r="G34" s="78">
        <f>SUM(G10:G33)</f>
        <v>742253041972</v>
      </c>
      <c r="H34" s="78">
        <f>SUM(H10:H33)</f>
        <v>0</v>
      </c>
      <c r="I34" s="87"/>
      <c r="J34" s="78">
        <f>SUM(J10:J33)</f>
        <v>0</v>
      </c>
      <c r="K34" s="78">
        <f>SUM(K10:K33)</f>
        <v>0</v>
      </c>
      <c r="L34" s="78">
        <f>SUM(L10:L33)</f>
        <v>0</v>
      </c>
      <c r="M34" s="78">
        <f>SUM(M10:M33)</f>
        <v>0</v>
      </c>
      <c r="N34" s="87">
        <f>SUM(N10:N33)</f>
        <v>0</v>
      </c>
      <c r="O34" s="87"/>
      <c r="P34" s="87">
        <f t="shared" ref="P34:W34" si="0">SUM(P10:P33)</f>
        <v>0</v>
      </c>
      <c r="Q34" s="78">
        <f t="shared" si="0"/>
        <v>335300.71692831255</v>
      </c>
      <c r="R34" s="78">
        <f t="shared" si="0"/>
        <v>0</v>
      </c>
      <c r="S34" s="78">
        <f t="shared" si="0"/>
        <v>802094016160</v>
      </c>
      <c r="T34" s="78">
        <f t="shared" si="0"/>
        <v>0</v>
      </c>
      <c r="U34" s="78">
        <f t="shared" si="0"/>
        <v>730115516544</v>
      </c>
      <c r="V34" s="78">
        <f t="shared" si="0"/>
        <v>0</v>
      </c>
      <c r="W34" s="84">
        <f t="shared" si="0"/>
        <v>0.97361147393615588</v>
      </c>
    </row>
    <row r="35" spans="1:23" ht="16.5" thickTop="1" x14ac:dyDescent="0.4"/>
  </sheetData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ageMargins left="0.7" right="0.7" top="0.75" bottom="0.75" header="0.3" footer="0.3"/>
  <pageSetup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Q41"/>
  <sheetViews>
    <sheetView rightToLeft="1" view="pageBreakPreview" topLeftCell="A14" zoomScaleNormal="100" zoomScaleSheetLayoutView="100" workbookViewId="0">
      <selection activeCell="Q7" sqref="Q7:Q30"/>
    </sheetView>
  </sheetViews>
  <sheetFormatPr defaultRowHeight="14.25" x14ac:dyDescent="0.2"/>
  <cols>
    <col min="1" max="1" width="28.875" bestFit="1" customWidth="1"/>
    <col min="2" max="2" width="0.625" customWidth="1"/>
    <col min="3" max="3" width="11.75" bestFit="1" customWidth="1"/>
    <col min="4" max="4" width="0.75" customWidth="1"/>
    <col min="5" max="5" width="16.375" bestFit="1" customWidth="1"/>
    <col min="6" max="6" width="0.625" customWidth="1"/>
    <col min="7" max="7" width="17.75" bestFit="1" customWidth="1"/>
    <col min="8" max="8" width="0.75" customWidth="1"/>
    <col min="9" max="9" width="17.75" bestFit="1" customWidth="1"/>
    <col min="10" max="10" width="1" customWidth="1"/>
    <col min="11" max="11" width="11.75" bestFit="1" customWidth="1"/>
    <col min="12" max="12" width="0.75" customWidth="1"/>
    <col min="13" max="13" width="16.375" bestFit="1" customWidth="1"/>
    <col min="14" max="14" width="1" customWidth="1"/>
    <col min="15" max="15" width="17.25" bestFit="1" customWidth="1"/>
    <col min="16" max="16" width="1" customWidth="1"/>
    <col min="17" max="17" width="16.375" bestFit="1" customWidth="1"/>
  </cols>
  <sheetData>
    <row r="1" spans="1:17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17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ht="25.5" x14ac:dyDescent="0.2">
      <c r="A4" s="126" t="s">
        <v>67</v>
      </c>
      <c r="B4" s="126"/>
      <c r="C4" s="126"/>
      <c r="D4" s="126"/>
      <c r="E4" s="126"/>
      <c r="F4" s="126"/>
      <c r="G4" s="126"/>
      <c r="H4" s="126"/>
    </row>
    <row r="5" spans="1:17" ht="16.5" customHeight="1" thickBot="1" x14ac:dyDescent="0.5">
      <c r="A5" s="13"/>
      <c r="B5" s="13"/>
      <c r="C5" s="149" t="str">
        <f>مقدمه!T11</f>
        <v>از 1404/12/29 تا  1405/01/31</v>
      </c>
      <c r="D5" s="149"/>
      <c r="E5" s="149"/>
      <c r="F5" s="149"/>
      <c r="G5" s="149"/>
      <c r="H5" s="149"/>
      <c r="I5" s="149"/>
      <c r="J5" s="13"/>
      <c r="K5" s="149" t="str">
        <f>مقدمه!V11</f>
        <v>از ابتدای سال مالی تا 1405/01/31</v>
      </c>
      <c r="L5" s="149"/>
      <c r="M5" s="149"/>
      <c r="N5" s="149"/>
      <c r="O5" s="149"/>
      <c r="P5" s="149"/>
      <c r="Q5" s="149"/>
    </row>
    <row r="6" spans="1:17" ht="53.25" customHeight="1" thickBot="1" x14ac:dyDescent="0.5">
      <c r="A6" s="40" t="s">
        <v>56</v>
      </c>
      <c r="B6" s="40"/>
      <c r="C6" s="44" t="s">
        <v>5</v>
      </c>
      <c r="D6" s="40"/>
      <c r="E6" s="46" t="s">
        <v>30</v>
      </c>
      <c r="F6" s="40"/>
      <c r="G6" s="44" t="s">
        <v>68</v>
      </c>
      <c r="H6" s="40"/>
      <c r="I6" s="52" t="s">
        <v>69</v>
      </c>
      <c r="J6" s="13"/>
      <c r="K6" s="44" t="s">
        <v>5</v>
      </c>
      <c r="L6" s="40"/>
      <c r="M6" s="46" t="s">
        <v>30</v>
      </c>
      <c r="N6" s="40"/>
      <c r="O6" s="44" t="s">
        <v>68</v>
      </c>
      <c r="P6" s="40"/>
      <c r="Q6" s="52" t="s">
        <v>69</v>
      </c>
    </row>
    <row r="7" spans="1:17" ht="18.75" x14ac:dyDescent="0.45">
      <c r="A7" s="13" t="s">
        <v>147</v>
      </c>
      <c r="B7" s="13"/>
      <c r="C7" s="79">
        <v>300000</v>
      </c>
      <c r="D7" s="79"/>
      <c r="E7" s="79">
        <v>2357633520</v>
      </c>
      <c r="F7" s="79"/>
      <c r="G7" s="79">
        <v>-2357633520</v>
      </c>
      <c r="H7" s="79"/>
      <c r="I7" s="79">
        <f>E7+G7</f>
        <v>0</v>
      </c>
      <c r="J7" s="79"/>
      <c r="K7" s="79">
        <v>300000</v>
      </c>
      <c r="L7" s="79"/>
      <c r="M7" s="79">
        <v>2357633520</v>
      </c>
      <c r="N7" s="79"/>
      <c r="O7" s="79">
        <v>-3301282290</v>
      </c>
      <c r="P7" s="79"/>
      <c r="Q7" s="79">
        <v>-943648770</v>
      </c>
    </row>
    <row r="8" spans="1:17" ht="18.75" x14ac:dyDescent="0.45">
      <c r="A8" s="13" t="s">
        <v>178</v>
      </c>
      <c r="B8" s="13"/>
      <c r="C8" s="79">
        <v>600000</v>
      </c>
      <c r="D8" s="79"/>
      <c r="E8" s="79">
        <v>16080727620</v>
      </c>
      <c r="F8" s="79"/>
      <c r="G8" s="79">
        <v>-16080727620</v>
      </c>
      <c r="H8" s="79"/>
      <c r="I8" s="79">
        <f t="shared" ref="I8:I30" si="0">E8+G8</f>
        <v>0</v>
      </c>
      <c r="J8" s="79"/>
      <c r="K8" s="79">
        <v>600000</v>
      </c>
      <c r="L8" s="79"/>
      <c r="M8" s="79">
        <v>16080727620</v>
      </c>
      <c r="N8" s="79"/>
      <c r="O8" s="79">
        <v>-17239570386</v>
      </c>
      <c r="P8" s="79"/>
      <c r="Q8" s="79">
        <v>-1158842766</v>
      </c>
    </row>
    <row r="9" spans="1:17" ht="18.75" x14ac:dyDescent="0.45">
      <c r="A9" s="13" t="s">
        <v>148</v>
      </c>
      <c r="B9" s="13"/>
      <c r="C9" s="79">
        <v>4622767</v>
      </c>
      <c r="D9" s="79"/>
      <c r="E9" s="79">
        <v>22687465277</v>
      </c>
      <c r="F9" s="79"/>
      <c r="G9" s="79">
        <v>-22687465277</v>
      </c>
      <c r="H9" s="79"/>
      <c r="I9" s="79">
        <f t="shared" si="0"/>
        <v>0</v>
      </c>
      <c r="J9" s="79"/>
      <c r="K9" s="79">
        <v>4622767</v>
      </c>
      <c r="L9" s="79"/>
      <c r="M9" s="79">
        <v>22687465277</v>
      </c>
      <c r="N9" s="79"/>
      <c r="O9" s="79">
        <v>-25228681562</v>
      </c>
      <c r="P9" s="79"/>
      <c r="Q9" s="79">
        <v>-2541216285</v>
      </c>
    </row>
    <row r="10" spans="1:17" ht="18.75" x14ac:dyDescent="0.45">
      <c r="A10" s="13" t="s">
        <v>160</v>
      </c>
      <c r="B10" s="13"/>
      <c r="C10" s="79">
        <v>2650327</v>
      </c>
      <c r="D10" s="79"/>
      <c r="E10" s="79">
        <v>22537728565</v>
      </c>
      <c r="F10" s="79"/>
      <c r="G10" s="79">
        <v>-22537728565</v>
      </c>
      <c r="H10" s="79"/>
      <c r="I10" s="79">
        <f t="shared" si="0"/>
        <v>0</v>
      </c>
      <c r="J10" s="79"/>
      <c r="K10" s="79">
        <v>2650327</v>
      </c>
      <c r="L10" s="79"/>
      <c r="M10" s="79">
        <v>22537728565</v>
      </c>
      <c r="N10" s="79"/>
      <c r="O10" s="79">
        <v>-26079986437</v>
      </c>
      <c r="P10" s="79"/>
      <c r="Q10" s="79">
        <v>-3542257872</v>
      </c>
    </row>
    <row r="11" spans="1:17" ht="18.75" x14ac:dyDescent="0.45">
      <c r="A11" s="13" t="s">
        <v>171</v>
      </c>
      <c r="B11" s="13"/>
      <c r="C11" s="79">
        <v>3282744</v>
      </c>
      <c r="D11" s="79"/>
      <c r="E11" s="79">
        <v>26840715529</v>
      </c>
      <c r="F11" s="79"/>
      <c r="G11" s="79">
        <v>-26840715529</v>
      </c>
      <c r="H11" s="79"/>
      <c r="I11" s="79">
        <f t="shared" si="0"/>
        <v>0</v>
      </c>
      <c r="J11" s="79"/>
      <c r="K11" s="79">
        <v>3282744</v>
      </c>
      <c r="L11" s="79"/>
      <c r="M11" s="79">
        <v>26840715529</v>
      </c>
      <c r="N11" s="79"/>
      <c r="O11" s="79">
        <v>-29424081378</v>
      </c>
      <c r="P11" s="79"/>
      <c r="Q11" s="79">
        <v>-2583365849</v>
      </c>
    </row>
    <row r="12" spans="1:17" ht="18.75" x14ac:dyDescent="0.45">
      <c r="A12" s="13" t="s">
        <v>179</v>
      </c>
      <c r="B12" s="13"/>
      <c r="C12" s="79">
        <v>2348556</v>
      </c>
      <c r="D12" s="79"/>
      <c r="E12" s="79">
        <v>8762310253</v>
      </c>
      <c r="F12" s="79"/>
      <c r="G12" s="79">
        <v>-8762310253</v>
      </c>
      <c r="H12" s="79"/>
      <c r="I12" s="79">
        <f t="shared" si="0"/>
        <v>0</v>
      </c>
      <c r="J12" s="79"/>
      <c r="K12" s="79">
        <v>2348556</v>
      </c>
      <c r="L12" s="79"/>
      <c r="M12" s="79">
        <v>8762310253</v>
      </c>
      <c r="N12" s="79"/>
      <c r="O12" s="79">
        <v>-9016548606</v>
      </c>
      <c r="P12" s="79"/>
      <c r="Q12" s="79">
        <v>-254238353</v>
      </c>
    </row>
    <row r="13" spans="1:17" ht="18.75" x14ac:dyDescent="0.45">
      <c r="A13" s="13" t="s">
        <v>150</v>
      </c>
      <c r="B13" s="13"/>
      <c r="C13" s="79">
        <v>12500000</v>
      </c>
      <c r="D13" s="79"/>
      <c r="E13" s="79">
        <v>97986662500</v>
      </c>
      <c r="F13" s="79"/>
      <c r="G13" s="79">
        <v>-97986662500</v>
      </c>
      <c r="H13" s="79"/>
      <c r="I13" s="79">
        <f t="shared" si="0"/>
        <v>0</v>
      </c>
      <c r="J13" s="79"/>
      <c r="K13" s="79">
        <v>12500000</v>
      </c>
      <c r="L13" s="79"/>
      <c r="M13" s="79">
        <v>97986662500</v>
      </c>
      <c r="N13" s="79"/>
      <c r="O13" s="79">
        <v>-118559048630</v>
      </c>
      <c r="P13" s="79"/>
      <c r="Q13" s="79">
        <v>-20572386130</v>
      </c>
    </row>
    <row r="14" spans="1:17" ht="18.75" x14ac:dyDescent="0.45">
      <c r="A14" s="13" t="s">
        <v>180</v>
      </c>
      <c r="B14" s="13"/>
      <c r="C14" s="79">
        <v>1190966</v>
      </c>
      <c r="D14" s="79"/>
      <c r="E14" s="79">
        <v>7988696475</v>
      </c>
      <c r="F14" s="79"/>
      <c r="G14" s="79">
        <v>-7988696475</v>
      </c>
      <c r="H14" s="79"/>
      <c r="I14" s="79">
        <f t="shared" si="0"/>
        <v>0</v>
      </c>
      <c r="J14" s="79"/>
      <c r="K14" s="79">
        <v>1190966</v>
      </c>
      <c r="L14" s="79"/>
      <c r="M14" s="79">
        <v>7988696475</v>
      </c>
      <c r="N14" s="79"/>
      <c r="O14" s="79">
        <v>-9135421470</v>
      </c>
      <c r="P14" s="79"/>
      <c r="Q14" s="79">
        <v>-1146724995</v>
      </c>
    </row>
    <row r="15" spans="1:17" ht="18.75" x14ac:dyDescent="0.45">
      <c r="A15" s="13" t="s">
        <v>165</v>
      </c>
      <c r="B15" s="13"/>
      <c r="C15" s="79">
        <v>7458812</v>
      </c>
      <c r="D15" s="79"/>
      <c r="E15" s="79">
        <v>79562420373</v>
      </c>
      <c r="F15" s="79"/>
      <c r="G15" s="79">
        <v>-79562420373</v>
      </c>
      <c r="H15" s="79"/>
      <c r="I15" s="79">
        <f t="shared" si="0"/>
        <v>0</v>
      </c>
      <c r="J15" s="79"/>
      <c r="K15" s="79">
        <v>7458812</v>
      </c>
      <c r="L15" s="79"/>
      <c r="M15" s="79">
        <v>79562420373</v>
      </c>
      <c r="N15" s="79"/>
      <c r="O15" s="79">
        <v>-73271438295</v>
      </c>
      <c r="P15" s="79"/>
      <c r="Q15" s="79">
        <v>6290982078</v>
      </c>
    </row>
    <row r="16" spans="1:17" ht="18.75" x14ac:dyDescent="0.45">
      <c r="A16" s="13" t="s">
        <v>173</v>
      </c>
      <c r="B16" s="13"/>
      <c r="C16" s="79">
        <v>10000000</v>
      </c>
      <c r="D16" s="79"/>
      <c r="E16" s="79">
        <v>34124165300</v>
      </c>
      <c r="F16" s="79"/>
      <c r="G16" s="79">
        <v>-34124165300</v>
      </c>
      <c r="H16" s="79"/>
      <c r="I16" s="79">
        <f t="shared" si="0"/>
        <v>0</v>
      </c>
      <c r="J16" s="79"/>
      <c r="K16" s="79">
        <v>10000000</v>
      </c>
      <c r="L16" s="79"/>
      <c r="M16" s="79">
        <v>34124165300</v>
      </c>
      <c r="N16" s="79"/>
      <c r="O16" s="79">
        <v>-50281061984</v>
      </c>
      <c r="P16" s="79"/>
      <c r="Q16" s="79">
        <v>-16156896684</v>
      </c>
    </row>
    <row r="17" spans="1:17" ht="18.75" x14ac:dyDescent="0.45">
      <c r="A17" s="13" t="s">
        <v>158</v>
      </c>
      <c r="B17" s="13"/>
      <c r="C17" s="79">
        <v>111763</v>
      </c>
      <c r="D17" s="79"/>
      <c r="E17" s="79">
        <v>108472462</v>
      </c>
      <c r="F17" s="79"/>
      <c r="G17" s="79">
        <v>-108472462</v>
      </c>
      <c r="H17" s="79"/>
      <c r="I17" s="79">
        <f t="shared" si="0"/>
        <v>0</v>
      </c>
      <c r="J17" s="79"/>
      <c r="K17" s="79">
        <v>111763</v>
      </c>
      <c r="L17" s="79"/>
      <c r="M17" s="79">
        <v>108472462</v>
      </c>
      <c r="N17" s="79"/>
      <c r="O17" s="79">
        <v>-112121898</v>
      </c>
      <c r="P17" s="79"/>
      <c r="Q17" s="79">
        <v>-3649436</v>
      </c>
    </row>
    <row r="18" spans="1:17" ht="18.75" x14ac:dyDescent="0.45">
      <c r="A18" s="13" t="s">
        <v>181</v>
      </c>
      <c r="B18" s="13"/>
      <c r="C18" s="79">
        <v>2001852</v>
      </c>
      <c r="D18" s="79"/>
      <c r="E18" s="79">
        <v>71032865985</v>
      </c>
      <c r="F18" s="79"/>
      <c r="G18" s="79">
        <v>-71032865985</v>
      </c>
      <c r="H18" s="79"/>
      <c r="I18" s="79">
        <f t="shared" si="0"/>
        <v>0</v>
      </c>
      <c r="J18" s="79"/>
      <c r="K18" s="79">
        <v>2001852</v>
      </c>
      <c r="L18" s="79"/>
      <c r="M18" s="79">
        <v>71032865985</v>
      </c>
      <c r="N18" s="79"/>
      <c r="O18" s="79">
        <v>-78957609700</v>
      </c>
      <c r="P18" s="79"/>
      <c r="Q18" s="79">
        <v>-7924743715</v>
      </c>
    </row>
    <row r="19" spans="1:17" ht="18.75" x14ac:dyDescent="0.45">
      <c r="A19" s="13" t="s">
        <v>152</v>
      </c>
      <c r="B19" s="13"/>
      <c r="C19" s="79">
        <v>8679497</v>
      </c>
      <c r="D19" s="79"/>
      <c r="E19" s="79">
        <v>19886041966</v>
      </c>
      <c r="F19" s="79"/>
      <c r="G19" s="79">
        <v>-19886041966</v>
      </c>
      <c r="H19" s="79"/>
      <c r="I19" s="79">
        <f t="shared" si="0"/>
        <v>0</v>
      </c>
      <c r="J19" s="79"/>
      <c r="K19" s="79">
        <v>8679497</v>
      </c>
      <c r="L19" s="79"/>
      <c r="M19" s="79">
        <v>19886041966</v>
      </c>
      <c r="N19" s="79"/>
      <c r="O19" s="79">
        <v>-21186515044</v>
      </c>
      <c r="P19" s="79"/>
      <c r="Q19" s="79">
        <v>-1300473078</v>
      </c>
    </row>
    <row r="20" spans="1:17" ht="18.75" x14ac:dyDescent="0.45">
      <c r="A20" s="13" t="s">
        <v>166</v>
      </c>
      <c r="B20" s="13"/>
      <c r="C20" s="79">
        <v>10000000</v>
      </c>
      <c r="D20" s="79"/>
      <c r="E20" s="79">
        <v>81663821000</v>
      </c>
      <c r="F20" s="79"/>
      <c r="G20" s="79">
        <v>-93571061000</v>
      </c>
      <c r="H20" s="79"/>
      <c r="I20" s="79">
        <f t="shared" si="0"/>
        <v>-11907240000</v>
      </c>
      <c r="J20" s="79"/>
      <c r="K20" s="79">
        <v>10000000</v>
      </c>
      <c r="L20" s="79"/>
      <c r="M20" s="79">
        <v>81663821000</v>
      </c>
      <c r="N20" s="79"/>
      <c r="O20" s="79">
        <v>-154639054764</v>
      </c>
      <c r="P20" s="79"/>
      <c r="Q20" s="79">
        <v>-72975233764</v>
      </c>
    </row>
    <row r="21" spans="1:17" ht="18.75" x14ac:dyDescent="0.45">
      <c r="A21" s="13" t="s">
        <v>161</v>
      </c>
      <c r="B21" s="13"/>
      <c r="C21" s="79">
        <v>47799821</v>
      </c>
      <c r="D21" s="79"/>
      <c r="E21" s="79">
        <v>145990550768</v>
      </c>
      <c r="F21" s="79"/>
      <c r="G21" s="79">
        <v>-145990550768</v>
      </c>
      <c r="H21" s="79"/>
      <c r="I21" s="79">
        <f t="shared" si="0"/>
        <v>0</v>
      </c>
      <c r="J21" s="79"/>
      <c r="K21" s="79">
        <v>47799821</v>
      </c>
      <c r="L21" s="79"/>
      <c r="M21" s="79">
        <v>145990550768</v>
      </c>
      <c r="N21" s="79"/>
      <c r="O21" s="79">
        <v>-113073902868</v>
      </c>
      <c r="P21" s="79"/>
      <c r="Q21" s="79">
        <v>32916647900</v>
      </c>
    </row>
    <row r="22" spans="1:17" ht="18.75" x14ac:dyDescent="0.45">
      <c r="A22" s="13" t="s">
        <v>162</v>
      </c>
      <c r="B22" s="13"/>
      <c r="C22" s="79">
        <v>749</v>
      </c>
      <c r="D22" s="79"/>
      <c r="E22" s="79">
        <v>93867457</v>
      </c>
      <c r="F22" s="79"/>
      <c r="G22" s="79">
        <v>-93867457</v>
      </c>
      <c r="H22" s="79"/>
      <c r="I22" s="79">
        <f t="shared" si="0"/>
        <v>0</v>
      </c>
      <c r="J22" s="79"/>
      <c r="K22" s="79">
        <v>749</v>
      </c>
      <c r="L22" s="79"/>
      <c r="M22" s="79">
        <v>93867457</v>
      </c>
      <c r="N22" s="79"/>
      <c r="O22" s="79">
        <v>-107951285</v>
      </c>
      <c r="P22" s="79"/>
      <c r="Q22" s="79">
        <v>-14083828</v>
      </c>
    </row>
    <row r="23" spans="1:17" ht="18.75" x14ac:dyDescent="0.45">
      <c r="A23" s="13" t="s">
        <v>187</v>
      </c>
      <c r="B23" s="13"/>
      <c r="C23" s="79">
        <v>750000</v>
      </c>
      <c r="D23" s="79"/>
      <c r="E23" s="79">
        <v>6556424025</v>
      </c>
      <c r="F23" s="79"/>
      <c r="G23" s="79">
        <v>-6556424025</v>
      </c>
      <c r="H23" s="79"/>
      <c r="I23" s="79">
        <f t="shared" si="0"/>
        <v>0</v>
      </c>
      <c r="J23" s="79"/>
      <c r="K23" s="79">
        <v>750000</v>
      </c>
      <c r="L23" s="79"/>
      <c r="M23" s="79">
        <v>6556424025</v>
      </c>
      <c r="N23" s="79"/>
      <c r="O23" s="79">
        <v>-6173780430</v>
      </c>
      <c r="P23" s="79"/>
      <c r="Q23" s="79">
        <v>382643595</v>
      </c>
    </row>
    <row r="24" spans="1:17" ht="18.75" x14ac:dyDescent="0.45">
      <c r="A24" s="13" t="s">
        <v>163</v>
      </c>
      <c r="B24" s="13"/>
      <c r="C24" s="79">
        <v>7304061</v>
      </c>
      <c r="D24" s="79"/>
      <c r="E24" s="79">
        <v>20438233719</v>
      </c>
      <c r="F24" s="79"/>
      <c r="G24" s="79">
        <v>-20438233719</v>
      </c>
      <c r="H24" s="79"/>
      <c r="I24" s="79">
        <f t="shared" si="0"/>
        <v>0</v>
      </c>
      <c r="J24" s="79"/>
      <c r="K24" s="79">
        <v>7304061</v>
      </c>
      <c r="L24" s="79"/>
      <c r="M24" s="79">
        <v>20438233719</v>
      </c>
      <c r="N24" s="79"/>
      <c r="O24" s="79">
        <v>-23554701981</v>
      </c>
      <c r="P24" s="79"/>
      <c r="Q24" s="79">
        <v>-3116468262</v>
      </c>
    </row>
    <row r="25" spans="1:17" ht="18.75" x14ac:dyDescent="0.45">
      <c r="A25" s="13" t="s">
        <v>167</v>
      </c>
      <c r="B25" s="13"/>
      <c r="C25" s="79">
        <v>165771</v>
      </c>
      <c r="D25" s="79"/>
      <c r="E25" s="79">
        <v>1579100067</v>
      </c>
      <c r="F25" s="79"/>
      <c r="G25" s="79">
        <v>-1809385495</v>
      </c>
      <c r="H25" s="79"/>
      <c r="I25" s="79">
        <f t="shared" si="0"/>
        <v>-230285428</v>
      </c>
      <c r="J25" s="79"/>
      <c r="K25" s="79">
        <v>165771</v>
      </c>
      <c r="L25" s="79"/>
      <c r="M25" s="79">
        <v>1579100067</v>
      </c>
      <c r="N25" s="79"/>
      <c r="O25" s="79">
        <v>-2587736250</v>
      </c>
      <c r="P25" s="79"/>
      <c r="Q25" s="79">
        <v>-1008636183</v>
      </c>
    </row>
    <row r="26" spans="1:17" ht="18.75" x14ac:dyDescent="0.45">
      <c r="A26" s="13" t="s">
        <v>175</v>
      </c>
      <c r="B26" s="13"/>
      <c r="C26" s="79">
        <v>3331071</v>
      </c>
      <c r="D26" s="79"/>
      <c r="E26" s="79">
        <v>37137694835</v>
      </c>
      <c r="F26" s="79"/>
      <c r="G26" s="79">
        <v>-37137694835</v>
      </c>
      <c r="H26" s="79"/>
      <c r="I26" s="79">
        <f t="shared" si="0"/>
        <v>0</v>
      </c>
      <c r="J26" s="79"/>
      <c r="K26" s="79">
        <v>3331071</v>
      </c>
      <c r="L26" s="79"/>
      <c r="M26" s="79">
        <v>37137694835</v>
      </c>
      <c r="N26" s="79"/>
      <c r="O26" s="79">
        <v>-55409715798</v>
      </c>
      <c r="P26" s="79"/>
      <c r="Q26" s="79">
        <v>-18272020963</v>
      </c>
    </row>
    <row r="27" spans="1:17" ht="18.75" x14ac:dyDescent="0.45">
      <c r="A27" s="13" t="s">
        <v>176</v>
      </c>
      <c r="B27" s="13"/>
      <c r="C27" s="79">
        <v>837499</v>
      </c>
      <c r="D27" s="79"/>
      <c r="E27" s="79">
        <v>3451247378</v>
      </c>
      <c r="F27" s="79"/>
      <c r="G27" s="79">
        <v>-3451247378</v>
      </c>
      <c r="H27" s="79"/>
      <c r="I27" s="79">
        <f t="shared" si="0"/>
        <v>0</v>
      </c>
      <c r="J27" s="79"/>
      <c r="K27" s="79">
        <v>837499</v>
      </c>
      <c r="L27" s="79"/>
      <c r="M27" s="79">
        <v>3451247378</v>
      </c>
      <c r="N27" s="79"/>
      <c r="O27" s="79">
        <v>-3577178853</v>
      </c>
      <c r="P27" s="79"/>
      <c r="Q27" s="79">
        <v>-125931475</v>
      </c>
    </row>
    <row r="28" spans="1:17" ht="18.75" x14ac:dyDescent="0.45">
      <c r="A28" s="13" t="s">
        <v>168</v>
      </c>
      <c r="B28" s="13"/>
      <c r="C28" s="79">
        <v>1475169</v>
      </c>
      <c r="D28" s="79"/>
      <c r="E28" s="79">
        <v>10269991894</v>
      </c>
      <c r="F28" s="79"/>
      <c r="G28" s="79">
        <v>-10269991894</v>
      </c>
      <c r="H28" s="79"/>
      <c r="I28" s="79">
        <f t="shared" si="0"/>
        <v>0</v>
      </c>
      <c r="J28" s="79"/>
      <c r="K28" s="79">
        <v>1475169</v>
      </c>
      <c r="L28" s="79"/>
      <c r="M28" s="79">
        <v>10269991894</v>
      </c>
      <c r="N28" s="79"/>
      <c r="O28" s="79">
        <v>-10083943875</v>
      </c>
      <c r="P28" s="79"/>
      <c r="Q28" s="79">
        <v>186048019</v>
      </c>
    </row>
    <row r="29" spans="1:17" ht="18.75" x14ac:dyDescent="0.45">
      <c r="A29" s="13" t="s">
        <v>169</v>
      </c>
      <c r="B29" s="13"/>
      <c r="C29" s="79">
        <v>257500</v>
      </c>
      <c r="D29" s="79"/>
      <c r="E29" s="79">
        <v>3955287448</v>
      </c>
      <c r="F29" s="79"/>
      <c r="G29" s="79">
        <v>-3955287448</v>
      </c>
      <c r="H29" s="79"/>
      <c r="I29" s="79">
        <f t="shared" si="0"/>
        <v>0</v>
      </c>
      <c r="J29" s="79"/>
      <c r="K29" s="79">
        <v>257500</v>
      </c>
      <c r="L29" s="79"/>
      <c r="M29" s="79">
        <v>3955287448</v>
      </c>
      <c r="N29" s="79"/>
      <c r="O29" s="79">
        <v>-5176622976</v>
      </c>
      <c r="P29" s="79"/>
      <c r="Q29" s="79">
        <v>-1221335528</v>
      </c>
    </row>
    <row r="30" spans="1:17" ht="18.75" x14ac:dyDescent="0.45">
      <c r="A30" s="13" t="s">
        <v>188</v>
      </c>
      <c r="B30" s="13"/>
      <c r="C30" s="79">
        <v>888426</v>
      </c>
      <c r="D30" s="79"/>
      <c r="E30" s="79">
        <v>9023392128</v>
      </c>
      <c r="F30" s="79"/>
      <c r="G30" s="79">
        <v>-9023392128</v>
      </c>
      <c r="H30" s="79"/>
      <c r="I30" s="79">
        <f t="shared" si="0"/>
        <v>0</v>
      </c>
      <c r="J30" s="79"/>
      <c r="K30" s="79">
        <v>888426</v>
      </c>
      <c r="L30" s="79"/>
      <c r="M30" s="79">
        <v>9023392128</v>
      </c>
      <c r="N30" s="79"/>
      <c r="O30" s="79">
        <v>-13889833655</v>
      </c>
      <c r="P30" s="79"/>
      <c r="Q30" s="79">
        <v>-4866441527</v>
      </c>
    </row>
    <row r="31" spans="1:17" ht="19.5" thickBot="1" x14ac:dyDescent="0.5">
      <c r="A31" s="13"/>
      <c r="B31" s="13"/>
      <c r="C31" s="10"/>
      <c r="D31" s="13"/>
      <c r="E31" s="94">
        <f>SUM(E7:E30)</f>
        <v>730115516544</v>
      </c>
      <c r="F31" s="103"/>
      <c r="G31" s="94">
        <f>SUM(G7:G30)</f>
        <v>-742253041972</v>
      </c>
      <c r="H31" s="103"/>
      <c r="I31" s="94">
        <f>SUM(I7:I30)</f>
        <v>-12137525428</v>
      </c>
      <c r="J31" s="103"/>
      <c r="K31" s="17"/>
      <c r="L31" s="103"/>
      <c r="M31" s="94">
        <f>SUM(M7:M30)</f>
        <v>730115516544</v>
      </c>
      <c r="N31" s="103"/>
      <c r="O31" s="94">
        <f>SUM(O7:O30)</f>
        <v>-850067790415</v>
      </c>
      <c r="P31" s="103"/>
      <c r="Q31" s="94">
        <f>SUM(Q7:Q30)</f>
        <v>-119952273871</v>
      </c>
    </row>
    <row r="32" spans="1:17" ht="18.75" thickTop="1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8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8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8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8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8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8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8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8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8" x14ac:dyDescent="0.45">
      <c r="A41" s="165" t="s">
        <v>70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</row>
  </sheetData>
  <mergeCells count="7">
    <mergeCell ref="A41:Q41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25"/>
  <sheetViews>
    <sheetView rightToLeft="1" view="pageBreakPreview" zoomScale="85" zoomScaleNormal="100" zoomScaleSheetLayoutView="85" workbookViewId="0">
      <selection activeCell="G32" sqref="G32"/>
    </sheetView>
  </sheetViews>
  <sheetFormatPr defaultColWidth="9.125" defaultRowHeight="15.75" x14ac:dyDescent="0.4"/>
  <cols>
    <col min="1" max="1" width="22.25" style="6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9.375" style="6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25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25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1:25" ht="21.75" thickBot="1" x14ac:dyDescent="0.6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25" ht="25.5" x14ac:dyDescent="0.4">
      <c r="A4" s="131" t="s">
        <v>79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32" t="str">
        <f>مقدمه!Q9</f>
        <v xml:space="preserve"> 1404/12/29</v>
      </c>
      <c r="D6" s="132"/>
      <c r="E6" s="132"/>
      <c r="F6" s="132"/>
      <c r="G6" s="132"/>
      <c r="H6" s="132"/>
      <c r="I6" s="132"/>
      <c r="K6" s="132" t="str">
        <f>مقدمه!T9</f>
        <v xml:space="preserve"> 1405/01/31</v>
      </c>
      <c r="L6" s="132"/>
      <c r="M6" s="132"/>
      <c r="N6" s="132"/>
      <c r="O6" s="132"/>
      <c r="P6" s="132"/>
      <c r="Q6" s="132"/>
    </row>
    <row r="7" spans="1:25" ht="16.5" thickBot="1" x14ac:dyDescent="0.45">
      <c r="A7" s="37" t="s">
        <v>43</v>
      </c>
      <c r="B7" s="1"/>
      <c r="C7" s="37" t="s">
        <v>44</v>
      </c>
      <c r="D7" s="1"/>
      <c r="E7" s="37" t="s">
        <v>45</v>
      </c>
      <c r="F7" s="1"/>
      <c r="G7" s="37" t="s">
        <v>46</v>
      </c>
      <c r="H7" s="1"/>
      <c r="I7" s="37" t="s">
        <v>47</v>
      </c>
      <c r="K7" s="37" t="s">
        <v>44</v>
      </c>
      <c r="L7" s="1"/>
      <c r="M7" s="37" t="s">
        <v>45</v>
      </c>
      <c r="N7" s="1"/>
      <c r="O7" s="37" t="s">
        <v>46</v>
      </c>
      <c r="P7" s="1"/>
      <c r="Q7" s="37" t="s">
        <v>47</v>
      </c>
    </row>
    <row r="8" spans="1:25" x14ac:dyDescent="0.4">
      <c r="A8" s="20" t="s">
        <v>3</v>
      </c>
      <c r="B8" s="20"/>
      <c r="C8" s="23" t="s">
        <v>2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 t="s">
        <v>2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5" ht="21.75" thickBot="1" x14ac:dyDescent="0.6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25" ht="25.5" x14ac:dyDescent="0.4">
      <c r="A12" s="131" t="s">
        <v>113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32" t="str">
        <f>C6</f>
        <v xml:space="preserve"> 1404/12/29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O14" s="132" t="str">
        <f>K6</f>
        <v xml:space="preserve"> 1405/01/31</v>
      </c>
      <c r="P14" s="132"/>
      <c r="Q14" s="132"/>
      <c r="R14" s="132"/>
      <c r="S14" s="132"/>
      <c r="T14" s="132"/>
      <c r="U14" s="132"/>
      <c r="V14" s="132"/>
      <c r="W14" s="132"/>
      <c r="X14" s="132"/>
      <c r="Y14" s="132"/>
    </row>
    <row r="15" spans="1:25" ht="16.5" thickBot="1" x14ac:dyDescent="0.45">
      <c r="A15" s="37" t="s">
        <v>43</v>
      </c>
      <c r="B15" s="1"/>
      <c r="C15" s="37" t="s">
        <v>115</v>
      </c>
      <c r="D15" s="1"/>
      <c r="E15" s="37" t="s">
        <v>114</v>
      </c>
      <c r="F15" s="1"/>
      <c r="G15" s="37" t="s">
        <v>116</v>
      </c>
      <c r="H15" s="1"/>
      <c r="I15" s="37" t="s">
        <v>93</v>
      </c>
      <c r="J15" s="1"/>
      <c r="K15" s="37" t="s">
        <v>45</v>
      </c>
      <c r="L15" s="1"/>
      <c r="M15" s="37" t="s">
        <v>46</v>
      </c>
      <c r="O15" s="37" t="s">
        <v>115</v>
      </c>
      <c r="P15" s="1"/>
      <c r="Q15" s="37" t="s">
        <v>114</v>
      </c>
      <c r="R15" s="1"/>
      <c r="S15" s="70" t="s">
        <v>116</v>
      </c>
      <c r="T15" s="1"/>
      <c r="U15" s="37" t="s">
        <v>93</v>
      </c>
      <c r="V15" s="1"/>
      <c r="W15" s="37" t="s">
        <v>45</v>
      </c>
      <c r="X15" s="1"/>
      <c r="Y15" s="37" t="s">
        <v>46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21.75" thickBot="1" x14ac:dyDescent="0.6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8"/>
      <c r="T19" s="68"/>
      <c r="U19" s="68"/>
      <c r="V19" s="68"/>
      <c r="W19" s="68"/>
      <c r="X19" s="68"/>
      <c r="Y19" s="68"/>
    </row>
    <row r="20" spans="1:25" ht="25.5" x14ac:dyDescent="0.4">
      <c r="A20" s="131" t="s">
        <v>117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32" t="str">
        <f>C14</f>
        <v xml:space="preserve"> 1404/12/29</v>
      </c>
      <c r="D22" s="132"/>
      <c r="E22" s="132"/>
      <c r="F22" s="132"/>
      <c r="G22" s="132"/>
      <c r="H22" s="132"/>
      <c r="I22" s="132"/>
      <c r="K22" s="132" t="str">
        <f>O14</f>
        <v xml:space="preserve"> 1405/01/31</v>
      </c>
      <c r="L22" s="132"/>
      <c r="M22" s="132"/>
      <c r="N22" s="132"/>
      <c r="O22" s="132"/>
      <c r="P22" s="132"/>
      <c r="Q22" s="132"/>
      <c r="R22" s="69"/>
      <c r="S22" s="69"/>
      <c r="T22" s="69"/>
      <c r="U22" s="69"/>
    </row>
    <row r="23" spans="1:25" ht="16.5" thickBot="1" x14ac:dyDescent="0.45">
      <c r="A23" s="37" t="s">
        <v>43</v>
      </c>
      <c r="B23" s="1"/>
      <c r="C23" s="37" t="s">
        <v>114</v>
      </c>
      <c r="D23" s="1"/>
      <c r="E23" s="37" t="s">
        <v>93</v>
      </c>
      <c r="F23" s="1"/>
      <c r="G23" s="37" t="s">
        <v>45</v>
      </c>
      <c r="H23" s="1"/>
      <c r="I23" s="37" t="s">
        <v>46</v>
      </c>
      <c r="K23" s="37" t="s">
        <v>114</v>
      </c>
      <c r="L23" s="1"/>
      <c r="M23" s="37" t="s">
        <v>93</v>
      </c>
      <c r="N23" s="1"/>
      <c r="O23" s="37" t="s">
        <v>45</v>
      </c>
      <c r="P23" s="1"/>
      <c r="Q23" s="37" t="s">
        <v>46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W11"/>
  <sheetViews>
    <sheetView rightToLeft="1" view="pageBreakPreview" zoomScale="106" zoomScaleNormal="100" zoomScaleSheetLayoutView="106" workbookViewId="0">
      <selection activeCell="C17" sqref="C17:E18"/>
    </sheetView>
  </sheetViews>
  <sheetFormatPr defaultColWidth="9.125" defaultRowHeight="15.75" x14ac:dyDescent="0.4"/>
  <cols>
    <col min="1" max="1" width="16" style="6" customWidth="1"/>
    <col min="2" max="2" width="1.125" style="6" customWidth="1"/>
    <col min="3" max="3" width="8" style="6" bestFit="1" customWidth="1"/>
    <col min="4" max="4" width="0.875" style="6" customWidth="1"/>
    <col min="5" max="5" width="12.625" style="6" bestFit="1" customWidth="1"/>
    <col min="6" max="6" width="1.25" style="6" customWidth="1"/>
    <col min="7" max="7" width="12.375" style="6" bestFit="1" customWidth="1"/>
    <col min="8" max="8" width="0.625" style="6" customWidth="1"/>
    <col min="9" max="9" width="9.25" style="6" bestFit="1" customWidth="1"/>
    <col min="10" max="10" width="13.625" style="6" bestFit="1" customWidth="1"/>
    <col min="11" max="11" width="0.625" style="6" customWidth="1"/>
    <col min="12" max="12" width="8.25" style="6" bestFit="1" customWidth="1"/>
    <col min="13" max="13" width="11.625" style="6" bestFit="1" customWidth="1"/>
    <col min="14" max="14" width="0.625" style="6" customWidth="1"/>
    <col min="15" max="15" width="8" style="6" bestFit="1" customWidth="1"/>
    <col min="16" max="16" width="0.75" style="6" customWidth="1"/>
    <col min="17" max="17" width="13.875" style="6" bestFit="1" customWidth="1"/>
    <col min="18" max="18" width="0.625" style="6" customWidth="1"/>
    <col min="19" max="19" width="12.375" style="6" bestFit="1" customWidth="1"/>
    <col min="20" max="20" width="0.375" style="6" customWidth="1"/>
    <col min="21" max="21" width="12.375" style="6" bestFit="1" customWidth="1"/>
    <col min="22" max="22" width="0.75" style="6" customWidth="1"/>
    <col min="23" max="23" width="11.625" style="6" bestFit="1" customWidth="1"/>
    <col min="24" max="16384" width="9.125" style="6"/>
  </cols>
  <sheetData>
    <row r="1" spans="1:23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3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t="25.5" x14ac:dyDescent="0.4">
      <c r="A4" s="126" t="s">
        <v>128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6" spans="1:23" ht="18.75" customHeight="1" thickBot="1" x14ac:dyDescent="0.45">
      <c r="A6" s="18"/>
      <c r="B6" s="19"/>
      <c r="C6" s="127" t="str">
        <f>مقدمه!Q9</f>
        <v xml:space="preserve"> 1404/12/29</v>
      </c>
      <c r="D6" s="127"/>
      <c r="E6" s="127"/>
      <c r="F6" s="127"/>
      <c r="G6" s="127"/>
      <c r="H6" s="19"/>
      <c r="I6" s="129" t="s">
        <v>13</v>
      </c>
      <c r="J6" s="129"/>
      <c r="K6" s="129"/>
      <c r="L6" s="129"/>
      <c r="M6" s="129"/>
      <c r="O6" s="127" t="str">
        <f>مقدمه!T9</f>
        <v xml:space="preserve"> 1405/01/31</v>
      </c>
      <c r="P6" s="127"/>
      <c r="Q6" s="127"/>
      <c r="R6" s="127"/>
      <c r="S6" s="127"/>
      <c r="T6" s="127"/>
      <c r="U6" s="127"/>
      <c r="V6" s="127"/>
      <c r="W6" s="127"/>
    </row>
    <row r="7" spans="1:23" ht="17.25" customHeight="1" x14ac:dyDescent="0.4">
      <c r="A7" s="124" t="s">
        <v>118</v>
      </c>
      <c r="B7" s="20"/>
      <c r="C7" s="130" t="s">
        <v>119</v>
      </c>
      <c r="D7" s="124"/>
      <c r="E7" s="130" t="s">
        <v>0</v>
      </c>
      <c r="F7" s="124"/>
      <c r="G7" s="119" t="s">
        <v>30</v>
      </c>
      <c r="H7" s="23"/>
      <c r="I7" s="121" t="s">
        <v>134</v>
      </c>
      <c r="J7" s="121"/>
      <c r="K7" s="22"/>
      <c r="L7" s="121" t="s">
        <v>135</v>
      </c>
      <c r="M7" s="121"/>
      <c r="O7" s="122" t="s">
        <v>5</v>
      </c>
      <c r="P7" s="124"/>
      <c r="Q7" s="119" t="s">
        <v>138</v>
      </c>
      <c r="R7" s="21"/>
      <c r="S7" s="122" t="s">
        <v>0</v>
      </c>
      <c r="T7" s="124"/>
      <c r="U7" s="119" t="s">
        <v>30</v>
      </c>
      <c r="V7" s="23"/>
      <c r="W7" s="119" t="s">
        <v>33</v>
      </c>
    </row>
    <row r="8" spans="1:23" ht="20.25" customHeight="1" thickBot="1" x14ac:dyDescent="0.45">
      <c r="A8" s="120"/>
      <c r="B8" s="20"/>
      <c r="C8" s="123"/>
      <c r="D8" s="124"/>
      <c r="E8" s="123"/>
      <c r="F8" s="124"/>
      <c r="G8" s="120"/>
      <c r="H8" s="23"/>
      <c r="I8" s="29" t="s">
        <v>5</v>
      </c>
      <c r="J8" s="29" t="s">
        <v>0</v>
      </c>
      <c r="K8" s="22"/>
      <c r="L8" s="29" t="s">
        <v>5</v>
      </c>
      <c r="M8" s="29" t="s">
        <v>77</v>
      </c>
      <c r="O8" s="123"/>
      <c r="P8" s="124"/>
      <c r="Q8" s="120"/>
      <c r="R8" s="21"/>
      <c r="S8" s="123"/>
      <c r="T8" s="124"/>
      <c r="U8" s="120"/>
      <c r="V8" s="23"/>
      <c r="W8" s="120"/>
    </row>
    <row r="9" spans="1:23" ht="32.25" customHeight="1" x14ac:dyDescent="0.4">
      <c r="A9" s="21"/>
      <c r="B9" s="2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9"/>
      <c r="R9" s="80"/>
      <c r="S9" s="80"/>
      <c r="T9" s="80"/>
      <c r="U9" s="80"/>
      <c r="V9" s="80"/>
      <c r="W9" s="82"/>
    </row>
    <row r="10" spans="1:23" ht="16.5" thickBot="1" x14ac:dyDescent="0.45">
      <c r="A10" s="20" t="s">
        <v>4</v>
      </c>
      <c r="B10" s="20"/>
      <c r="C10" s="23"/>
      <c r="D10" s="21"/>
      <c r="E10" s="78">
        <f>SUM(E9:E9)</f>
        <v>0</v>
      </c>
      <c r="F10" s="21"/>
      <c r="G10" s="81">
        <f>SUM(G9:G9)</f>
        <v>0</v>
      </c>
      <c r="H10" s="21"/>
      <c r="I10" s="78">
        <f>SUM(I9:I9)</f>
        <v>0</v>
      </c>
      <c r="J10" s="78">
        <f>SUM(J9:J9)</f>
        <v>0</v>
      </c>
      <c r="L10" s="78">
        <f>SUM(L9:L9)</f>
        <v>0</v>
      </c>
      <c r="M10" s="78">
        <f>SUM(M9:M9)</f>
        <v>0</v>
      </c>
      <c r="O10" s="23"/>
      <c r="P10" s="21"/>
      <c r="Q10" s="88">
        <f>SUM(Q9:Q9)</f>
        <v>0</v>
      </c>
      <c r="R10" s="21"/>
      <c r="S10" s="78">
        <f>SUM(S9:S9)</f>
        <v>0</v>
      </c>
      <c r="T10" s="21"/>
      <c r="U10" s="81">
        <f>SUM(U9:U9)</f>
        <v>0</v>
      </c>
      <c r="V10" s="21"/>
      <c r="W10" s="83">
        <f>SUM(W9:W9)</f>
        <v>0</v>
      </c>
    </row>
    <row r="11" spans="1:23" ht="16.5" thickTop="1" x14ac:dyDescent="0.4"/>
  </sheetData>
  <mergeCells count="22">
    <mergeCell ref="O6:W6"/>
    <mergeCell ref="F7:F8"/>
    <mergeCell ref="G7:G8"/>
    <mergeCell ref="U7:U8"/>
    <mergeCell ref="Q7:Q8"/>
    <mergeCell ref="W7:W8"/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</mergeCells>
  <pageMargins left="0.7" right="0.7" top="0.75" bottom="0.75" header="0.3" footer="0.3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I25"/>
  <sheetViews>
    <sheetView rightToLeft="1" view="pageBreakPreview" zoomScale="90" zoomScaleNormal="100" zoomScaleSheetLayoutView="90" workbookViewId="0">
      <selection activeCell="I27" sqref="I27"/>
    </sheetView>
  </sheetViews>
  <sheetFormatPr defaultColWidth="9.125" defaultRowHeight="15.75" x14ac:dyDescent="0.4"/>
  <cols>
    <col min="1" max="1" width="18.125" style="30" customWidth="1"/>
    <col min="2" max="2" width="0.625" style="30" customWidth="1"/>
    <col min="3" max="3" width="13.375" style="30" bestFit="1" customWidth="1"/>
    <col min="4" max="4" width="0.625" style="30" customWidth="1"/>
    <col min="5" max="5" width="20.375" style="30" bestFit="1" customWidth="1"/>
    <col min="6" max="6" width="0.625" style="30" customWidth="1"/>
    <col min="7" max="7" width="11.25" style="30" bestFit="1" customWidth="1"/>
    <col min="8" max="8" width="0.625" style="30" customWidth="1"/>
    <col min="9" max="9" width="9.625" style="30" bestFit="1" customWidth="1"/>
    <col min="10" max="10" width="0.375" style="30" customWidth="1"/>
    <col min="11" max="11" width="10.75" style="30" bestFit="1" customWidth="1"/>
    <col min="12" max="12" width="0.75" style="30" customWidth="1"/>
    <col min="13" max="13" width="8.375" style="30" bestFit="1" customWidth="1"/>
    <col min="14" max="14" width="0.25" style="30" customWidth="1"/>
    <col min="15" max="15" width="7.875" style="30" bestFit="1" customWidth="1"/>
    <col min="16" max="16" width="0.375" style="30" customWidth="1"/>
    <col min="17" max="17" width="16.375" style="30" bestFit="1" customWidth="1"/>
    <col min="18" max="18" width="0.625" style="30" customWidth="1"/>
    <col min="19" max="19" width="16.125" style="30" bestFit="1" customWidth="1"/>
    <col min="20" max="20" width="0.625" style="30" customWidth="1"/>
    <col min="21" max="21" width="7.875" style="30" bestFit="1" customWidth="1"/>
    <col min="22" max="22" width="14.625" style="30" bestFit="1" customWidth="1"/>
    <col min="23" max="23" width="0.625" style="30" customWidth="1"/>
    <col min="24" max="24" width="7.875" style="30" bestFit="1" customWidth="1"/>
    <col min="25" max="25" width="14.75" style="30" bestFit="1" customWidth="1"/>
    <col min="26" max="26" width="0.625" style="30" customWidth="1"/>
    <col min="27" max="27" width="7.875" style="30" bestFit="1" customWidth="1"/>
    <col min="28" max="28" width="0.375" style="30" customWidth="1"/>
    <col min="29" max="29" width="11.875" style="30" bestFit="1" customWidth="1"/>
    <col min="30" max="30" width="0.25" style="30" customWidth="1"/>
    <col min="31" max="31" width="16" style="30" bestFit="1" customWidth="1"/>
    <col min="32" max="32" width="0.375" style="30" customWidth="1"/>
    <col min="33" max="33" width="16.125" style="30" bestFit="1" customWidth="1"/>
    <col min="34" max="34" width="0.375" style="30" customWidth="1"/>
    <col min="35" max="35" width="9" style="30" customWidth="1"/>
    <col min="36" max="16384" width="9.125" style="30"/>
  </cols>
  <sheetData>
    <row r="1" spans="1:35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5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</row>
    <row r="3" spans="1:35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</row>
    <row r="4" spans="1:35" ht="25.5" x14ac:dyDescent="0.4">
      <c r="A4" s="126" t="s">
        <v>129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</row>
    <row r="6" spans="1:35" ht="18" customHeight="1" thickBot="1" x14ac:dyDescent="0.45">
      <c r="A6" s="127" t="s">
        <v>28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8"/>
      <c r="O6" s="127" t="str">
        <f>مقدمه!Q9</f>
        <v xml:space="preserve"> 1404/12/29</v>
      </c>
      <c r="P6" s="127"/>
      <c r="Q6" s="127"/>
      <c r="R6" s="127"/>
      <c r="S6" s="127"/>
      <c r="T6" s="34"/>
      <c r="U6" s="133" t="s">
        <v>13</v>
      </c>
      <c r="V6" s="133"/>
      <c r="W6" s="133"/>
      <c r="X6" s="133"/>
      <c r="Y6" s="133"/>
      <c r="AA6" s="127" t="str">
        <f>مقدمه!T9</f>
        <v xml:space="preserve"> 1405/01/31</v>
      </c>
      <c r="AB6" s="127"/>
      <c r="AC6" s="127"/>
      <c r="AD6" s="127"/>
      <c r="AE6" s="127"/>
      <c r="AF6" s="127"/>
      <c r="AG6" s="127"/>
      <c r="AH6" s="127"/>
      <c r="AI6" s="127"/>
    </row>
    <row r="7" spans="1:35" ht="26.25" customHeight="1" x14ac:dyDescent="0.4">
      <c r="A7" s="117" t="s">
        <v>29</v>
      </c>
      <c r="B7" s="18"/>
      <c r="C7" s="136" t="s">
        <v>12</v>
      </c>
      <c r="D7" s="18"/>
      <c r="E7" s="138" t="s">
        <v>11</v>
      </c>
      <c r="F7" s="18"/>
      <c r="G7" s="135" t="s">
        <v>41</v>
      </c>
      <c r="H7" s="18"/>
      <c r="I7" s="136" t="s">
        <v>32</v>
      </c>
      <c r="J7" s="18"/>
      <c r="K7" s="138" t="s">
        <v>10</v>
      </c>
      <c r="L7" s="2"/>
      <c r="M7" s="138" t="s">
        <v>9</v>
      </c>
      <c r="N7" s="18"/>
      <c r="O7" s="139" t="s">
        <v>5</v>
      </c>
      <c r="P7" s="135"/>
      <c r="Q7" s="135" t="s">
        <v>0</v>
      </c>
      <c r="R7" s="135"/>
      <c r="S7" s="135" t="s">
        <v>30</v>
      </c>
      <c r="T7" s="18"/>
      <c r="U7" s="134" t="s">
        <v>6</v>
      </c>
      <c r="V7" s="134"/>
      <c r="X7" s="134" t="s">
        <v>7</v>
      </c>
      <c r="Y7" s="134"/>
      <c r="AA7" s="139" t="s">
        <v>5</v>
      </c>
      <c r="AB7" s="117"/>
      <c r="AC7" s="135" t="s">
        <v>42</v>
      </c>
      <c r="AD7" s="18"/>
      <c r="AE7" s="135" t="s">
        <v>0</v>
      </c>
      <c r="AF7" s="117"/>
      <c r="AG7" s="135" t="s">
        <v>30</v>
      </c>
      <c r="AH7" s="31"/>
      <c r="AI7" s="135" t="s">
        <v>31</v>
      </c>
    </row>
    <row r="8" spans="1:35" s="33" customFormat="1" ht="40.5" customHeight="1" thickBot="1" x14ac:dyDescent="0.25">
      <c r="A8" s="127"/>
      <c r="B8" s="18"/>
      <c r="C8" s="137"/>
      <c r="D8" s="18"/>
      <c r="E8" s="137"/>
      <c r="F8" s="18"/>
      <c r="G8" s="127"/>
      <c r="H8" s="18"/>
      <c r="I8" s="137"/>
      <c r="J8" s="18"/>
      <c r="K8" s="137"/>
      <c r="L8" s="34"/>
      <c r="M8" s="137"/>
      <c r="N8" s="18"/>
      <c r="O8" s="140"/>
      <c r="P8" s="117"/>
      <c r="Q8" s="127"/>
      <c r="R8" s="117"/>
      <c r="S8" s="127"/>
      <c r="T8" s="18"/>
      <c r="U8" s="32" t="s">
        <v>5</v>
      </c>
      <c r="V8" s="32" t="s">
        <v>0</v>
      </c>
      <c r="X8" s="32" t="s">
        <v>5</v>
      </c>
      <c r="Y8" s="32" t="s">
        <v>77</v>
      </c>
      <c r="AA8" s="140"/>
      <c r="AB8" s="117"/>
      <c r="AC8" s="127"/>
      <c r="AD8" s="18"/>
      <c r="AE8" s="127"/>
      <c r="AF8" s="117"/>
      <c r="AG8" s="127"/>
      <c r="AH8" s="31"/>
      <c r="AI8" s="127"/>
    </row>
    <row r="9" spans="1:35" ht="19.5" thickBot="1" x14ac:dyDescent="0.45">
      <c r="A9" s="18" t="s">
        <v>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31"/>
      <c r="P9" s="18"/>
      <c r="Q9" s="85"/>
      <c r="R9" s="18"/>
      <c r="S9" s="85"/>
      <c r="T9" s="18"/>
      <c r="U9" s="31"/>
      <c r="V9" s="85"/>
      <c r="X9" s="31"/>
      <c r="Y9" s="85"/>
      <c r="AA9" s="31"/>
      <c r="AB9" s="18"/>
      <c r="AC9" s="85"/>
      <c r="AD9" s="18"/>
      <c r="AE9" s="85"/>
      <c r="AF9" s="18"/>
      <c r="AG9" s="85"/>
      <c r="AH9" s="18"/>
      <c r="AI9" s="83"/>
    </row>
    <row r="10" spans="1:35" ht="16.5" thickTop="1" x14ac:dyDescent="0.4"/>
    <row r="14" spans="1:35" x14ac:dyDescent="0.4">
      <c r="K14" s="2"/>
    </row>
    <row r="25" spans="17:17" ht="18.75" x14ac:dyDescent="0.4">
      <c r="Q25" s="79"/>
    </row>
  </sheetData>
  <mergeCells count="29">
    <mergeCell ref="AG7:AG8"/>
    <mergeCell ref="AI7:AI8"/>
    <mergeCell ref="AA7:AA8"/>
    <mergeCell ref="AB7:AB8"/>
    <mergeCell ref="AE7:AE8"/>
    <mergeCell ref="AF7:AF8"/>
    <mergeCell ref="AC7:AC8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I1"/>
    <mergeCell ref="A2:AI2"/>
    <mergeCell ref="A3:AI3"/>
    <mergeCell ref="A4:AI4"/>
    <mergeCell ref="U6:Y6"/>
    <mergeCell ref="AA6:AI6"/>
  </mergeCells>
  <pageMargins left="0.7" right="0.7" top="0.75" bottom="0.75" header="0.3" footer="0.3"/>
  <pageSetup scale="4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0"/>
  <sheetViews>
    <sheetView rightToLeft="1" view="pageBreakPreview" zoomScale="90" zoomScaleNormal="100" zoomScaleSheetLayoutView="90" workbookViewId="0">
      <selection activeCell="K23" sqref="K23"/>
    </sheetView>
  </sheetViews>
  <sheetFormatPr defaultColWidth="9.125" defaultRowHeight="15.75" x14ac:dyDescent="0.4"/>
  <cols>
    <col min="1" max="1" width="21.25" style="6" bestFit="1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6.125" style="6" bestFit="1" customWidth="1"/>
    <col min="12" max="12" width="0.625" style="6" customWidth="1"/>
    <col min="13" max="13" width="10.875" style="6" customWidth="1"/>
    <col min="14" max="16384" width="9.125" style="6"/>
  </cols>
  <sheetData>
    <row r="1" spans="1:16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ht="25.5" customHeight="1" x14ac:dyDescent="0.4">
      <c r="A4" s="142" t="s">
        <v>49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6" ht="20.25" x14ac:dyDescent="0.4">
      <c r="A5" s="142" t="s">
        <v>48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6" ht="19.5" customHeight="1" thickBot="1" x14ac:dyDescent="0.45">
      <c r="C6" s="127" t="str">
        <f>مقدمه!T9</f>
        <v xml:space="preserve"> 1405/01/31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31.5" customHeight="1" x14ac:dyDescent="0.4">
      <c r="A7" s="130" t="s">
        <v>16</v>
      </c>
      <c r="C7" s="143" t="s">
        <v>5</v>
      </c>
      <c r="E7" s="124" t="s">
        <v>53</v>
      </c>
      <c r="F7" s="124"/>
      <c r="G7" s="124" t="s">
        <v>52</v>
      </c>
      <c r="H7" s="124"/>
      <c r="I7" s="124" t="s">
        <v>50</v>
      </c>
      <c r="J7" s="124"/>
      <c r="K7" s="124" t="s">
        <v>51</v>
      </c>
      <c r="M7" s="124" t="s">
        <v>15</v>
      </c>
      <c r="N7" s="124"/>
      <c r="O7" s="124"/>
      <c r="P7" s="124"/>
    </row>
    <row r="8" spans="1:16" ht="18" customHeight="1" thickBot="1" x14ac:dyDescent="0.45">
      <c r="A8" s="123"/>
      <c r="C8" s="144"/>
      <c r="E8" s="120"/>
      <c r="F8" s="124"/>
      <c r="G8" s="120"/>
      <c r="H8" s="124"/>
      <c r="I8" s="120"/>
      <c r="J8" s="124"/>
      <c r="K8" s="120"/>
      <c r="M8" s="120"/>
      <c r="N8" s="120"/>
      <c r="O8" s="120"/>
      <c r="P8" s="120"/>
    </row>
    <row r="9" spans="1:16" ht="19.5" thickBot="1" x14ac:dyDescent="0.45">
      <c r="E9" s="21"/>
      <c r="F9" s="21"/>
      <c r="H9" s="24"/>
      <c r="I9" s="25"/>
      <c r="J9" s="24"/>
      <c r="K9" s="85">
        <v>0</v>
      </c>
      <c r="L9" s="24"/>
      <c r="M9" s="141"/>
      <c r="N9" s="141"/>
      <c r="O9" s="141"/>
      <c r="P9" s="141"/>
    </row>
    <row r="10" spans="1:16" ht="16.5" thickTop="1" x14ac:dyDescent="0.4"/>
  </sheetData>
  <mergeCells count="17">
    <mergeCell ref="C6:P6"/>
    <mergeCell ref="A1:P1"/>
    <mergeCell ref="A2:P2"/>
    <mergeCell ref="A3:P3"/>
    <mergeCell ref="M7:P8"/>
    <mergeCell ref="M9:P9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</mergeCells>
  <pageMargins left="0.7" right="0.7" top="0.75" bottom="0.75" header="0.3" footer="0.3"/>
  <pageSetup scale="8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S15"/>
  <sheetViews>
    <sheetView rightToLeft="1" view="pageBreakPreview" zoomScaleNormal="100" zoomScaleSheetLayoutView="100" workbookViewId="0">
      <selection activeCell="Y5" sqref="Y5"/>
    </sheetView>
  </sheetViews>
  <sheetFormatPr defaultColWidth="9.125" defaultRowHeight="15.75" x14ac:dyDescent="0.4"/>
  <cols>
    <col min="1" max="1" width="21.125" style="6" customWidth="1"/>
    <col min="2" max="2" width="0.75" style="6" customWidth="1"/>
    <col min="3" max="3" width="9.375" style="6" customWidth="1"/>
    <col min="4" max="4" width="13.375" style="6" bestFit="1" customWidth="1"/>
    <col min="5" max="5" width="0.375" style="6" customWidth="1"/>
    <col min="6" max="7" width="13.375" style="6" bestFit="1" customWidth="1"/>
    <col min="8" max="8" width="0.625" style="6" customWidth="1"/>
    <col min="9" max="9" width="13.75" style="6" bestFit="1" customWidth="1"/>
    <col min="10" max="10" width="0.75" style="6" customWidth="1"/>
    <col min="11" max="11" width="6.625" style="6" customWidth="1"/>
    <col min="12" max="12" width="4.25" style="6" customWidth="1"/>
    <col min="13" max="13" width="0.375" style="6" customWidth="1"/>
    <col min="14" max="14" width="5.25" style="6" customWidth="1"/>
    <col min="15" max="15" width="4.25" style="6" customWidth="1"/>
    <col min="16" max="16" width="0.375" style="6" customWidth="1"/>
    <col min="17" max="17" width="10.625" style="6" customWidth="1"/>
    <col min="18" max="18" width="0.625" style="6" customWidth="1"/>
    <col min="19" max="19" width="11.625" style="6" customWidth="1"/>
    <col min="20" max="16384" width="9.125" style="6"/>
  </cols>
  <sheetData>
    <row r="1" spans="1:19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21" x14ac:dyDescent="0.55000000000000004">
      <c r="A2" s="125" t="s">
        <v>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25.5" x14ac:dyDescent="0.4">
      <c r="A4" s="126" t="s">
        <v>130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 ht="16.5" thickBot="1" x14ac:dyDescent="0.45">
      <c r="C5" s="4"/>
      <c r="D5" s="4"/>
      <c r="E5" s="4"/>
      <c r="F5" s="4"/>
      <c r="G5" s="4"/>
      <c r="H5" s="4"/>
      <c r="I5" s="4"/>
      <c r="J5" s="4"/>
      <c r="K5" s="4"/>
    </row>
    <row r="6" spans="1:19" ht="18.75" customHeight="1" thickBot="1" x14ac:dyDescent="0.45">
      <c r="A6" s="18"/>
      <c r="C6" s="127" t="str">
        <f>مقدمه!Q9</f>
        <v xml:space="preserve"> 1404/12/29</v>
      </c>
      <c r="D6" s="127"/>
      <c r="E6" s="9"/>
      <c r="F6" s="129" t="s">
        <v>13</v>
      </c>
      <c r="G6" s="129"/>
      <c r="I6" s="127" t="str">
        <f>مقدمه!T9</f>
        <v xml:space="preserve"> 1405/01/31</v>
      </c>
      <c r="J6" s="127"/>
      <c r="K6" s="127"/>
    </row>
    <row r="7" spans="1:19" ht="24" customHeight="1" x14ac:dyDescent="0.4">
      <c r="A7" s="124" t="s">
        <v>14</v>
      </c>
      <c r="B7" s="20"/>
      <c r="C7" s="124" t="s">
        <v>144</v>
      </c>
      <c r="D7" s="130" t="s">
        <v>8</v>
      </c>
      <c r="E7" s="20"/>
      <c r="F7" s="145" t="s">
        <v>55</v>
      </c>
      <c r="G7" s="145"/>
      <c r="I7" s="122" t="s">
        <v>8</v>
      </c>
      <c r="J7" s="119"/>
      <c r="K7" s="119" t="s">
        <v>31</v>
      </c>
    </row>
    <row r="8" spans="1:19" ht="29.25" customHeight="1" thickBot="1" x14ac:dyDescent="0.45">
      <c r="A8" s="120"/>
      <c r="B8" s="20"/>
      <c r="C8" s="120"/>
      <c r="D8" s="123"/>
      <c r="E8" s="20"/>
      <c r="F8" s="144"/>
      <c r="G8" s="144"/>
      <c r="I8" s="123"/>
      <c r="J8" s="120"/>
      <c r="K8" s="120"/>
    </row>
    <row r="9" spans="1:19" ht="29.25" customHeight="1" x14ac:dyDescent="0.4">
      <c r="A9" s="21" t="s">
        <v>183</v>
      </c>
      <c r="B9" s="20"/>
      <c r="C9" s="21" t="s">
        <v>145</v>
      </c>
      <c r="D9" s="80">
        <v>2375246</v>
      </c>
      <c r="E9" s="80">
        <v>0</v>
      </c>
      <c r="F9" s="80">
        <v>9397</v>
      </c>
      <c r="G9" s="80">
        <v>0</v>
      </c>
      <c r="H9" s="80"/>
      <c r="I9" s="80">
        <v>2384643</v>
      </c>
      <c r="J9" s="21"/>
      <c r="K9" s="77">
        <f>I9/مقدمه!$AC$8</f>
        <v>3.1799293857379885E-6</v>
      </c>
    </row>
    <row r="10" spans="1:19" ht="29.25" customHeight="1" x14ac:dyDescent="0.4">
      <c r="A10" s="21" t="s">
        <v>184</v>
      </c>
      <c r="B10" s="20"/>
      <c r="C10" s="21" t="s">
        <v>145</v>
      </c>
      <c r="D10" s="80">
        <v>3220580659</v>
      </c>
      <c r="E10" s="80">
        <v>0</v>
      </c>
      <c r="F10" s="80">
        <v>13815881</v>
      </c>
      <c r="G10" s="80">
        <v>0</v>
      </c>
      <c r="H10" s="80"/>
      <c r="I10" s="80">
        <v>3234396540</v>
      </c>
      <c r="J10" s="21"/>
      <c r="K10" s="77">
        <f>I10/مقدمه!$AC$8</f>
        <v>4.3130785625669233E-3</v>
      </c>
    </row>
    <row r="11" spans="1:19" ht="16.5" thickBot="1" x14ac:dyDescent="0.45">
      <c r="A11" s="20" t="s">
        <v>4</v>
      </c>
      <c r="B11" s="20"/>
      <c r="C11" s="20"/>
      <c r="D11" s="88">
        <f>SUM(D9:D10)</f>
        <v>3222955905</v>
      </c>
      <c r="E11" s="166"/>
      <c r="F11" s="88">
        <f>SUM(F9:F10)</f>
        <v>13825278</v>
      </c>
      <c r="G11" s="88">
        <f>SUM(G9:G10)</f>
        <v>0</v>
      </c>
      <c r="H11" s="167"/>
      <c r="I11" s="88">
        <f>SUM(I9:I10)</f>
        <v>3236781183</v>
      </c>
      <c r="J11" s="21"/>
      <c r="K11" s="83">
        <f>SUM(K9:K10)</f>
        <v>4.3162584919526617E-3</v>
      </c>
    </row>
    <row r="12" spans="1:19" ht="16.5" thickTop="1" x14ac:dyDescent="0.4"/>
    <row r="15" spans="1:19" x14ac:dyDescent="0.4">
      <c r="F15" s="6" t="s">
        <v>88</v>
      </c>
    </row>
  </sheetData>
  <mergeCells count="15">
    <mergeCell ref="A1:S1"/>
    <mergeCell ref="A2:S2"/>
    <mergeCell ref="A3:S3"/>
    <mergeCell ref="K7:K8"/>
    <mergeCell ref="A4:S4"/>
    <mergeCell ref="I6:K6"/>
    <mergeCell ref="I7:I8"/>
    <mergeCell ref="J7:J8"/>
    <mergeCell ref="A7:A8"/>
    <mergeCell ref="D7:D8"/>
    <mergeCell ref="C7:C8"/>
    <mergeCell ref="C6:D6"/>
    <mergeCell ref="F6:G6"/>
    <mergeCell ref="F7:F8"/>
    <mergeCell ref="G7:G8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W12"/>
  <sheetViews>
    <sheetView rightToLeft="1" view="pageBreakPreview" zoomScaleNormal="100" zoomScaleSheetLayoutView="100" workbookViewId="0">
      <selection activeCell="E6" sqref="E6:E10"/>
    </sheetView>
  </sheetViews>
  <sheetFormatPr defaultRowHeight="14.25" x14ac:dyDescent="0.2"/>
  <cols>
    <col min="1" max="1" width="60.125" style="39" customWidth="1"/>
    <col min="2" max="2" width="1" style="39" customWidth="1"/>
    <col min="4" max="4" width="1.125" customWidth="1"/>
    <col min="5" max="5" width="15.25" customWidth="1"/>
    <col min="6" max="6" width="1" customWidth="1"/>
    <col min="7" max="7" width="17" customWidth="1"/>
    <col min="8" max="8" width="0.375" customWidth="1"/>
    <col min="9" max="9" width="15.25" customWidth="1"/>
  </cols>
  <sheetData>
    <row r="1" spans="1:23" ht="21" x14ac:dyDescent="0.2">
      <c r="A1" s="146" t="str">
        <f>مقدمه!U4</f>
        <v>صندوق سرمایه گذاری بازده سهام</v>
      </c>
      <c r="B1" s="146"/>
      <c r="C1" s="146"/>
      <c r="D1" s="146"/>
      <c r="E1" s="146"/>
      <c r="F1" s="146"/>
      <c r="G1" s="146"/>
      <c r="H1" s="146"/>
      <c r="I1" s="146"/>
    </row>
    <row r="2" spans="1:23" ht="21" x14ac:dyDescent="0.2">
      <c r="A2" s="146" t="s">
        <v>84</v>
      </c>
      <c r="B2" s="146"/>
      <c r="C2" s="146"/>
      <c r="D2" s="146"/>
      <c r="E2" s="146"/>
      <c r="F2" s="146"/>
      <c r="G2" s="146"/>
      <c r="H2" s="146"/>
      <c r="I2" s="146"/>
    </row>
    <row r="3" spans="1:23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</row>
    <row r="4" spans="1:23" ht="25.5" x14ac:dyDescent="0.2">
      <c r="A4" s="126" t="s">
        <v>37</v>
      </c>
      <c r="B4" s="126"/>
      <c r="C4" s="126"/>
      <c r="D4" s="126"/>
      <c r="E4" s="126"/>
      <c r="F4" s="126"/>
      <c r="G4" s="126"/>
      <c r="H4" s="126"/>
      <c r="I4" s="126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18.75" thickBot="1" x14ac:dyDescent="0.5">
      <c r="A5" s="44" t="s">
        <v>56</v>
      </c>
      <c r="B5" s="40"/>
      <c r="C5" s="41" t="s">
        <v>57</v>
      </c>
      <c r="D5" s="42"/>
      <c r="E5" s="41" t="s">
        <v>8</v>
      </c>
      <c r="F5" s="42"/>
      <c r="G5" s="41" t="s">
        <v>26</v>
      </c>
      <c r="H5" s="42"/>
      <c r="I5" s="41" t="s">
        <v>89</v>
      </c>
    </row>
    <row r="6" spans="1:23" ht="25.5" x14ac:dyDescent="0.2">
      <c r="A6" s="105" t="s">
        <v>73</v>
      </c>
      <c r="B6" s="45"/>
      <c r="C6" s="53" t="s">
        <v>80</v>
      </c>
      <c r="D6" s="43"/>
      <c r="E6" s="80">
        <v>-127305986352</v>
      </c>
      <c r="F6" s="43"/>
      <c r="G6" s="82">
        <f>E6/$E$11</f>
        <v>1.0276211510452069</v>
      </c>
      <c r="H6" s="82"/>
      <c r="I6" s="82">
        <f>E6/مقدمه!$AC$8</f>
        <v>-0.1697629569629853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25.5" x14ac:dyDescent="0.2">
      <c r="A7" s="105" t="s">
        <v>120</v>
      </c>
      <c r="B7" s="45"/>
      <c r="C7" s="53" t="s">
        <v>81</v>
      </c>
      <c r="D7" s="43"/>
      <c r="E7" s="108">
        <v>1371580889</v>
      </c>
      <c r="F7" s="43"/>
      <c r="G7" s="82">
        <f t="shared" ref="G7:G10" si="0">E7/$E$11</f>
        <v>-1.1071478822752509E-2</v>
      </c>
      <c r="H7" s="82"/>
      <c r="I7" s="82">
        <f>E7/مقدمه!$AC$8</f>
        <v>1.8290076853632743E-3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ht="25.5" x14ac:dyDescent="0.2">
      <c r="A8" s="105" t="s">
        <v>74</v>
      </c>
      <c r="B8" s="45"/>
      <c r="C8" s="53" t="s">
        <v>82</v>
      </c>
      <c r="D8" s="43"/>
      <c r="E8" s="108">
        <v>0</v>
      </c>
      <c r="F8" s="43"/>
      <c r="G8" s="82">
        <f t="shared" si="0"/>
        <v>0</v>
      </c>
      <c r="H8" s="82"/>
      <c r="I8" s="82">
        <f>E8/مقدمه!$AC$8</f>
        <v>0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ht="25.5" x14ac:dyDescent="0.2">
      <c r="A9" s="105" t="s">
        <v>75</v>
      </c>
      <c r="B9" s="45"/>
      <c r="C9" s="53" t="s">
        <v>83</v>
      </c>
      <c r="D9" s="43"/>
      <c r="E9" s="108">
        <v>28559885</v>
      </c>
      <c r="F9" s="43"/>
      <c r="G9" s="82">
        <f t="shared" si="0"/>
        <v>-2.3053701352479772E-4</v>
      </c>
      <c r="H9" s="82"/>
      <c r="I9" s="82">
        <f>E9/مقدمه!$AC$8</f>
        <v>3.8084701804336159E-5</v>
      </c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23" ht="25.5" x14ac:dyDescent="0.2">
      <c r="A10" s="105" t="s">
        <v>39</v>
      </c>
      <c r="B10" s="45"/>
      <c r="C10" s="53" t="s">
        <v>121</v>
      </c>
      <c r="D10" s="43"/>
      <c r="E10" s="108">
        <v>2021682409</v>
      </c>
      <c r="F10" s="43"/>
      <c r="G10" s="82">
        <f t="shared" si="0"/>
        <v>-1.6319135208929539E-2</v>
      </c>
      <c r="H10" s="82"/>
      <c r="I10" s="82">
        <f>E10/مقدمه!$AC$8</f>
        <v>2.6959202283145388E-3</v>
      </c>
      <c r="J10" s="38"/>
      <c r="K10" s="38"/>
    </row>
    <row r="11" spans="1:23" ht="20.25" thickBot="1" x14ac:dyDescent="0.25">
      <c r="A11" s="45" t="s">
        <v>4</v>
      </c>
      <c r="E11" s="109">
        <f>SUM(E6:E10)</f>
        <v>-123884163169</v>
      </c>
      <c r="G11" s="106">
        <f>SUM(G6:G10)</f>
        <v>1</v>
      </c>
      <c r="H11" s="31"/>
      <c r="I11" s="107">
        <f>SUM(I6:I10)</f>
        <v>-0.16519994434750312</v>
      </c>
    </row>
    <row r="12" spans="1:23" ht="15" thickTop="1" x14ac:dyDescent="0.2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47"/>
  <sheetViews>
    <sheetView rightToLeft="1" view="pageBreakPreview" topLeftCell="A37" zoomScale="90" zoomScaleNormal="100" zoomScaleSheetLayoutView="90" workbookViewId="0">
      <selection activeCell="P54" sqref="P54"/>
    </sheetView>
  </sheetViews>
  <sheetFormatPr defaultColWidth="9.125" defaultRowHeight="15.75" x14ac:dyDescent="0.4"/>
  <cols>
    <col min="1" max="1" width="15.625" style="6" customWidth="1"/>
    <col min="2" max="2" width="0.625" style="6" customWidth="1"/>
    <col min="3" max="3" width="12.875" style="6" bestFit="1" customWidth="1"/>
    <col min="4" max="4" width="0.375" style="6" customWidth="1"/>
    <col min="5" max="5" width="17.75" style="6" bestFit="1" customWidth="1"/>
    <col min="6" max="6" width="0.875" style="6" customWidth="1"/>
    <col min="7" max="7" width="15.125" style="6" bestFit="1" customWidth="1"/>
    <col min="8" max="8" width="1" style="6" customWidth="1"/>
    <col min="9" max="9" width="17.75" style="6" bestFit="1" customWidth="1"/>
    <col min="10" max="10" width="15.375" style="6" bestFit="1" customWidth="1"/>
    <col min="11" max="11" width="0.75" style="6" customWidth="1"/>
    <col min="12" max="12" width="13.375" style="6" bestFit="1" customWidth="1"/>
    <col min="13" max="13" width="0.625" style="6" customWidth="1"/>
    <col min="14" max="14" width="16.375" style="6" bestFit="1" customWidth="1"/>
    <col min="15" max="15" width="0.875" style="6" customWidth="1"/>
    <col min="16" max="16" width="16.375" style="6" bestFit="1" customWidth="1"/>
    <col min="17" max="17" width="0.875" style="6" customWidth="1"/>
    <col min="18" max="18" width="17.7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25" t="str">
        <f>مقدمه!U4</f>
        <v>صندوق سرمایه گذاری بازده سهام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ht="21" x14ac:dyDescent="0.55000000000000004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21" x14ac:dyDescent="0.55000000000000004">
      <c r="A3" s="125" t="str">
        <f>مقدمه!U7</f>
        <v>برای ماه منتهی به 1405/01/31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5" spans="1:19" ht="25.5" x14ac:dyDescent="0.4">
      <c r="A5" s="126" t="s">
        <v>38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</row>
    <row r="7" spans="1:19" ht="19.5" customHeight="1" thickBot="1" x14ac:dyDescent="0.45">
      <c r="A7" s="4"/>
      <c r="B7" s="5"/>
      <c r="C7" s="149" t="str">
        <f>مقدمه!T11</f>
        <v>از 1404/12/29 تا  1405/01/31</v>
      </c>
      <c r="D7" s="149"/>
      <c r="E7" s="149"/>
      <c r="F7" s="149"/>
      <c r="G7" s="149"/>
      <c r="H7" s="149"/>
      <c r="I7" s="149"/>
      <c r="J7" s="149"/>
      <c r="K7" s="5"/>
      <c r="L7" s="149" t="str">
        <f>مقدمه!V11</f>
        <v>از ابتدای سال مالی تا 1405/01/31</v>
      </c>
      <c r="M7" s="149"/>
      <c r="N7" s="149"/>
      <c r="O7" s="149"/>
      <c r="P7" s="149"/>
      <c r="Q7" s="149"/>
      <c r="R7" s="149"/>
      <c r="S7" s="149"/>
    </row>
    <row r="8" spans="1:19" ht="19.5" customHeight="1" x14ac:dyDescent="0.4">
      <c r="A8" s="152" t="s">
        <v>34</v>
      </c>
      <c r="B8" s="151"/>
      <c r="C8" s="147" t="s">
        <v>17</v>
      </c>
      <c r="D8" s="150"/>
      <c r="E8" s="147" t="s">
        <v>18</v>
      </c>
      <c r="F8" s="150"/>
      <c r="G8" s="147" t="s">
        <v>19</v>
      </c>
      <c r="H8" s="150"/>
      <c r="I8" s="147" t="s">
        <v>4</v>
      </c>
      <c r="J8" s="147"/>
      <c r="K8" s="151"/>
      <c r="L8" s="147" t="s">
        <v>17</v>
      </c>
      <c r="M8" s="150"/>
      <c r="N8" s="147" t="s">
        <v>18</v>
      </c>
      <c r="O8" s="150"/>
      <c r="P8" s="147" t="s">
        <v>19</v>
      </c>
      <c r="Q8" s="150"/>
      <c r="R8" s="147" t="s">
        <v>4</v>
      </c>
      <c r="S8" s="147"/>
    </row>
    <row r="9" spans="1:19" ht="18.75" customHeight="1" thickBot="1" x14ac:dyDescent="0.45">
      <c r="A9" s="152"/>
      <c r="B9" s="151"/>
      <c r="C9" s="148"/>
      <c r="D9" s="151"/>
      <c r="E9" s="148"/>
      <c r="F9" s="151"/>
      <c r="G9" s="148"/>
      <c r="H9" s="151"/>
      <c r="I9" s="149"/>
      <c r="J9" s="149"/>
      <c r="K9" s="151"/>
      <c r="L9" s="148"/>
      <c r="M9" s="151"/>
      <c r="N9" s="148"/>
      <c r="O9" s="151"/>
      <c r="P9" s="148"/>
      <c r="Q9" s="151"/>
      <c r="R9" s="149"/>
      <c r="S9" s="149"/>
    </row>
    <row r="10" spans="1:19" ht="28.5" customHeight="1" thickBot="1" x14ac:dyDescent="0.45">
      <c r="A10" s="153"/>
      <c r="B10" s="151"/>
      <c r="C10" s="60" t="s">
        <v>87</v>
      </c>
      <c r="D10" s="151"/>
      <c r="E10" s="60" t="s">
        <v>87</v>
      </c>
      <c r="F10" s="151"/>
      <c r="G10" s="60" t="s">
        <v>87</v>
      </c>
      <c r="H10" s="151"/>
      <c r="I10" s="7" t="s">
        <v>8</v>
      </c>
      <c r="J10" s="7" t="s">
        <v>20</v>
      </c>
      <c r="K10" s="151"/>
      <c r="L10" s="60" t="s">
        <v>87</v>
      </c>
      <c r="M10" s="151"/>
      <c r="N10" s="60" t="s">
        <v>87</v>
      </c>
      <c r="O10" s="151"/>
      <c r="P10" s="60" t="s">
        <v>87</v>
      </c>
      <c r="Q10" s="151"/>
      <c r="R10" s="7" t="s">
        <v>8</v>
      </c>
      <c r="S10" s="7" t="s">
        <v>20</v>
      </c>
    </row>
    <row r="11" spans="1:19" ht="34.5" customHeight="1" x14ac:dyDescent="0.4">
      <c r="A11" s="51" t="s">
        <v>177</v>
      </c>
      <c r="B11" s="9"/>
      <c r="C11" s="79">
        <v>0</v>
      </c>
      <c r="D11" s="79"/>
      <c r="E11" s="79">
        <v>0</v>
      </c>
      <c r="F11" s="79"/>
      <c r="G11" s="79">
        <v>0</v>
      </c>
      <c r="H11" s="79"/>
      <c r="I11" s="79">
        <v>0</v>
      </c>
      <c r="J11" s="91">
        <v>0</v>
      </c>
      <c r="K11" s="79"/>
      <c r="L11" s="79">
        <v>0</v>
      </c>
      <c r="M11" s="79"/>
      <c r="N11" s="79">
        <v>0</v>
      </c>
      <c r="O11" s="79"/>
      <c r="P11" s="79">
        <v>-4771657178</v>
      </c>
      <c r="Q11" s="79"/>
      <c r="R11" s="79">
        <v>-4771657178</v>
      </c>
      <c r="S11" s="90">
        <f>R11/درآمدها!$E$11</f>
        <v>3.8517087704669821E-2</v>
      </c>
    </row>
    <row r="12" spans="1:19" ht="34.5" customHeight="1" x14ac:dyDescent="0.4">
      <c r="A12" s="51" t="s">
        <v>147</v>
      </c>
      <c r="B12" s="9"/>
      <c r="C12" s="79">
        <v>0</v>
      </c>
      <c r="D12" s="79"/>
      <c r="E12" s="79">
        <v>0</v>
      </c>
      <c r="F12" s="79"/>
      <c r="G12" s="79">
        <v>0</v>
      </c>
      <c r="H12" s="79"/>
      <c r="I12" s="79">
        <v>0</v>
      </c>
      <c r="J12" s="91">
        <v>0</v>
      </c>
      <c r="K12" s="79"/>
      <c r="L12" s="79">
        <v>0</v>
      </c>
      <c r="M12" s="79"/>
      <c r="N12" s="79">
        <v>-943648770</v>
      </c>
      <c r="O12" s="79"/>
      <c r="P12" s="79">
        <v>2652660771</v>
      </c>
      <c r="Q12" s="79"/>
      <c r="R12" s="79">
        <v>1709012001</v>
      </c>
      <c r="S12" s="90">
        <f>R12/درآمدها!$E$11</f>
        <v>-1.3795241920217067E-2</v>
      </c>
    </row>
    <row r="13" spans="1:19" ht="34.5" customHeight="1" x14ac:dyDescent="0.4">
      <c r="A13" s="51" t="s">
        <v>156</v>
      </c>
      <c r="B13" s="9"/>
      <c r="C13" s="79">
        <v>0</v>
      </c>
      <c r="D13" s="79"/>
      <c r="E13" s="79">
        <v>0</v>
      </c>
      <c r="F13" s="79"/>
      <c r="G13" s="79">
        <v>0</v>
      </c>
      <c r="H13" s="79"/>
      <c r="I13" s="79">
        <v>0</v>
      </c>
      <c r="J13" s="91">
        <v>0</v>
      </c>
      <c r="K13" s="79"/>
      <c r="L13" s="79">
        <v>0</v>
      </c>
      <c r="M13" s="79"/>
      <c r="N13" s="79">
        <v>0</v>
      </c>
      <c r="O13" s="79"/>
      <c r="P13" s="79">
        <v>-1720799611</v>
      </c>
      <c r="Q13" s="79"/>
      <c r="R13" s="79">
        <v>-1720799611</v>
      </c>
      <c r="S13" s="90">
        <f>R13/درآمدها!$E$11</f>
        <v>1.3890392177509595E-2</v>
      </c>
    </row>
    <row r="14" spans="1:19" ht="34.5" customHeight="1" x14ac:dyDescent="0.4">
      <c r="A14" s="51" t="s">
        <v>178</v>
      </c>
      <c r="B14" s="9"/>
      <c r="C14" s="79">
        <v>0</v>
      </c>
      <c r="D14" s="79"/>
      <c r="E14" s="79">
        <v>0</v>
      </c>
      <c r="F14" s="79"/>
      <c r="G14" s="79">
        <v>0</v>
      </c>
      <c r="H14" s="79"/>
      <c r="I14" s="79">
        <v>0</v>
      </c>
      <c r="J14" s="91">
        <v>0</v>
      </c>
      <c r="K14" s="79"/>
      <c r="L14" s="79">
        <v>0</v>
      </c>
      <c r="M14" s="79"/>
      <c r="N14" s="79">
        <v>-1158842766</v>
      </c>
      <c r="O14" s="79"/>
      <c r="P14" s="79">
        <v>0</v>
      </c>
      <c r="Q14" s="79"/>
      <c r="R14" s="79">
        <v>-1158842766</v>
      </c>
      <c r="S14" s="90">
        <f>R14/درآمدها!$E$11</f>
        <v>9.3542446133258583E-3</v>
      </c>
    </row>
    <row r="15" spans="1:19" ht="34.5" customHeight="1" x14ac:dyDescent="0.4">
      <c r="A15" s="51" t="s">
        <v>148</v>
      </c>
      <c r="B15" s="9"/>
      <c r="C15" s="79">
        <v>0</v>
      </c>
      <c r="D15" s="79"/>
      <c r="E15" s="79">
        <v>0</v>
      </c>
      <c r="F15" s="79"/>
      <c r="G15" s="79">
        <v>0</v>
      </c>
      <c r="H15" s="79"/>
      <c r="I15" s="79">
        <v>0</v>
      </c>
      <c r="J15" s="91">
        <v>0</v>
      </c>
      <c r="K15" s="79"/>
      <c r="L15" s="79">
        <v>0</v>
      </c>
      <c r="M15" s="79"/>
      <c r="N15" s="79">
        <v>-2541216285</v>
      </c>
      <c r="O15" s="79"/>
      <c r="P15" s="79">
        <v>-4309453674</v>
      </c>
      <c r="Q15" s="79"/>
      <c r="R15" s="79">
        <v>-6850669959</v>
      </c>
      <c r="S15" s="90">
        <f>R15/درآمدها!$E$11</f>
        <v>5.5298996931952227E-2</v>
      </c>
    </row>
    <row r="16" spans="1:19" ht="34.5" customHeight="1" x14ac:dyDescent="0.4">
      <c r="A16" s="51" t="s">
        <v>160</v>
      </c>
      <c r="B16" s="9"/>
      <c r="C16" s="79">
        <v>0</v>
      </c>
      <c r="D16" s="79"/>
      <c r="E16" s="79">
        <v>0</v>
      </c>
      <c r="F16" s="79"/>
      <c r="G16" s="79">
        <v>0</v>
      </c>
      <c r="H16" s="79"/>
      <c r="I16" s="79">
        <v>0</v>
      </c>
      <c r="J16" s="91">
        <v>0</v>
      </c>
      <c r="K16" s="79"/>
      <c r="L16" s="79">
        <v>0</v>
      </c>
      <c r="M16" s="79"/>
      <c r="N16" s="79">
        <v>-3542257872</v>
      </c>
      <c r="O16" s="79"/>
      <c r="P16" s="79">
        <v>7305121335</v>
      </c>
      <c r="Q16" s="79"/>
      <c r="R16" s="79">
        <v>3762863463</v>
      </c>
      <c r="S16" s="90">
        <f>R16/درآمدها!$E$11</f>
        <v>-3.037404755171802E-2</v>
      </c>
    </row>
    <row r="17" spans="1:19" ht="34.5" customHeight="1" x14ac:dyDescent="0.4">
      <c r="A17" s="51" t="s">
        <v>170</v>
      </c>
      <c r="B17" s="9"/>
      <c r="C17" s="79">
        <v>0</v>
      </c>
      <c r="D17" s="79"/>
      <c r="E17" s="79">
        <v>0</v>
      </c>
      <c r="F17" s="79"/>
      <c r="G17" s="79">
        <v>0</v>
      </c>
      <c r="H17" s="79"/>
      <c r="I17" s="79">
        <v>0</v>
      </c>
      <c r="J17" s="91">
        <v>0</v>
      </c>
      <c r="K17" s="79"/>
      <c r="L17" s="79">
        <v>0</v>
      </c>
      <c r="M17" s="79"/>
      <c r="N17" s="79">
        <v>0</v>
      </c>
      <c r="O17" s="79"/>
      <c r="P17" s="79">
        <v>37992120</v>
      </c>
      <c r="Q17" s="79"/>
      <c r="R17" s="79">
        <v>37992120</v>
      </c>
      <c r="S17" s="90">
        <f>R17/درآمدها!$E$11</f>
        <v>-3.0667455006474072E-4</v>
      </c>
    </row>
    <row r="18" spans="1:19" ht="34.5" customHeight="1" x14ac:dyDescent="0.4">
      <c r="A18" s="51" t="s">
        <v>171</v>
      </c>
      <c r="B18" s="9"/>
      <c r="C18" s="79">
        <v>0</v>
      </c>
      <c r="D18" s="79"/>
      <c r="E18" s="79">
        <v>0</v>
      </c>
      <c r="F18" s="79"/>
      <c r="G18" s="79">
        <v>0</v>
      </c>
      <c r="H18" s="79"/>
      <c r="I18" s="79">
        <v>0</v>
      </c>
      <c r="J18" s="91">
        <v>0</v>
      </c>
      <c r="K18" s="79"/>
      <c r="L18" s="79">
        <v>0</v>
      </c>
      <c r="M18" s="79"/>
      <c r="N18" s="79">
        <v>-2583365849</v>
      </c>
      <c r="O18" s="79"/>
      <c r="P18" s="79">
        <v>-597912920</v>
      </c>
      <c r="Q18" s="79"/>
      <c r="R18" s="79">
        <v>-3181278769</v>
      </c>
      <c r="S18" s="90">
        <f>R18/درآمدها!$E$11</f>
        <v>2.5679462875817072E-2</v>
      </c>
    </row>
    <row r="19" spans="1:19" ht="34.5" customHeight="1" x14ac:dyDescent="0.4">
      <c r="A19" s="51" t="s">
        <v>179</v>
      </c>
      <c r="B19" s="9"/>
      <c r="C19" s="79">
        <v>0</v>
      </c>
      <c r="D19" s="79"/>
      <c r="E19" s="79">
        <v>0</v>
      </c>
      <c r="F19" s="79"/>
      <c r="G19" s="79">
        <v>0</v>
      </c>
      <c r="H19" s="79"/>
      <c r="I19" s="79">
        <v>0</v>
      </c>
      <c r="J19" s="91">
        <v>0</v>
      </c>
      <c r="K19" s="79"/>
      <c r="L19" s="79">
        <v>0</v>
      </c>
      <c r="M19" s="79"/>
      <c r="N19" s="79">
        <v>-254238353</v>
      </c>
      <c r="O19" s="79"/>
      <c r="P19" s="79">
        <v>-217058450</v>
      </c>
      <c r="Q19" s="79"/>
      <c r="R19" s="79">
        <v>-471296803</v>
      </c>
      <c r="S19" s="90">
        <f>R19/درآمدها!$E$11</f>
        <v>3.8043345569285353E-3</v>
      </c>
    </row>
    <row r="20" spans="1:19" ht="34.5" customHeight="1" x14ac:dyDescent="0.4">
      <c r="A20" s="51" t="s">
        <v>157</v>
      </c>
      <c r="B20" s="9"/>
      <c r="C20" s="79">
        <v>0</v>
      </c>
      <c r="D20" s="79"/>
      <c r="E20" s="79">
        <v>0</v>
      </c>
      <c r="F20" s="79"/>
      <c r="G20" s="79">
        <v>0</v>
      </c>
      <c r="H20" s="79"/>
      <c r="I20" s="79">
        <v>0</v>
      </c>
      <c r="J20" s="91">
        <v>0</v>
      </c>
      <c r="K20" s="79"/>
      <c r="L20" s="79">
        <v>0</v>
      </c>
      <c r="M20" s="79"/>
      <c r="N20" s="79">
        <v>0</v>
      </c>
      <c r="O20" s="79"/>
      <c r="P20" s="79">
        <v>1086626743</v>
      </c>
      <c r="Q20" s="79"/>
      <c r="R20" s="79">
        <v>1086626743</v>
      </c>
      <c r="S20" s="90">
        <f>R20/درآمدها!$E$11</f>
        <v>-8.7713127748027652E-3</v>
      </c>
    </row>
    <row r="21" spans="1:19" ht="34.5" customHeight="1" x14ac:dyDescent="0.4">
      <c r="A21" s="51" t="s">
        <v>149</v>
      </c>
      <c r="B21" s="9"/>
      <c r="C21" s="79">
        <v>0</v>
      </c>
      <c r="D21" s="79"/>
      <c r="E21" s="79">
        <v>0</v>
      </c>
      <c r="F21" s="79"/>
      <c r="G21" s="79">
        <v>0</v>
      </c>
      <c r="H21" s="79"/>
      <c r="I21" s="79">
        <v>0</v>
      </c>
      <c r="J21" s="91">
        <v>0</v>
      </c>
      <c r="K21" s="79"/>
      <c r="L21" s="79">
        <v>0</v>
      </c>
      <c r="M21" s="79"/>
      <c r="N21" s="79">
        <v>0</v>
      </c>
      <c r="O21" s="79"/>
      <c r="P21" s="79">
        <v>-430830951</v>
      </c>
      <c r="Q21" s="79"/>
      <c r="R21" s="79">
        <v>-430830951</v>
      </c>
      <c r="S21" s="90">
        <f>R21/درآمدها!$E$11</f>
        <v>3.4776919016861747E-3</v>
      </c>
    </row>
    <row r="22" spans="1:19" ht="34.5" customHeight="1" x14ac:dyDescent="0.4">
      <c r="A22" s="51" t="s">
        <v>150</v>
      </c>
      <c r="B22" s="9"/>
      <c r="C22" s="79">
        <v>0</v>
      </c>
      <c r="D22" s="79"/>
      <c r="E22" s="79">
        <v>0</v>
      </c>
      <c r="F22" s="79"/>
      <c r="G22" s="79">
        <v>0</v>
      </c>
      <c r="H22" s="79"/>
      <c r="I22" s="79">
        <v>0</v>
      </c>
      <c r="J22" s="91">
        <v>0</v>
      </c>
      <c r="K22" s="79"/>
      <c r="L22" s="79">
        <v>0</v>
      </c>
      <c r="M22" s="79"/>
      <c r="N22" s="79">
        <v>-20572386130</v>
      </c>
      <c r="O22" s="79"/>
      <c r="P22" s="79">
        <v>1022561428</v>
      </c>
      <c r="Q22" s="79"/>
      <c r="R22" s="79">
        <v>-19549824702</v>
      </c>
      <c r="S22" s="90">
        <f>R22/درآمدها!$E$11</f>
        <v>0.15780729515305816</v>
      </c>
    </row>
    <row r="23" spans="1:19" ht="34.5" customHeight="1" x14ac:dyDescent="0.4">
      <c r="A23" s="51" t="s">
        <v>172</v>
      </c>
      <c r="B23" s="9"/>
      <c r="C23" s="79">
        <v>0</v>
      </c>
      <c r="D23" s="79"/>
      <c r="E23" s="79">
        <v>0</v>
      </c>
      <c r="F23" s="79"/>
      <c r="G23" s="79">
        <v>0</v>
      </c>
      <c r="H23" s="79"/>
      <c r="I23" s="79">
        <v>0</v>
      </c>
      <c r="J23" s="91">
        <v>0</v>
      </c>
      <c r="K23" s="79"/>
      <c r="L23" s="79">
        <v>0</v>
      </c>
      <c r="M23" s="79"/>
      <c r="N23" s="79">
        <v>0</v>
      </c>
      <c r="O23" s="79"/>
      <c r="P23" s="79">
        <v>-1589170211</v>
      </c>
      <c r="Q23" s="79"/>
      <c r="R23" s="79">
        <v>-1589170211</v>
      </c>
      <c r="S23" s="90">
        <f>R23/درآمدها!$E$11</f>
        <v>1.2827872185987885E-2</v>
      </c>
    </row>
    <row r="24" spans="1:19" ht="34.5" customHeight="1" x14ac:dyDescent="0.4">
      <c r="A24" s="51" t="s">
        <v>180</v>
      </c>
      <c r="B24" s="9"/>
      <c r="C24" s="79">
        <v>0</v>
      </c>
      <c r="D24" s="79"/>
      <c r="E24" s="79">
        <v>0</v>
      </c>
      <c r="F24" s="79"/>
      <c r="G24" s="79">
        <v>0</v>
      </c>
      <c r="H24" s="79"/>
      <c r="I24" s="79">
        <v>0</v>
      </c>
      <c r="J24" s="91">
        <v>0</v>
      </c>
      <c r="K24" s="79"/>
      <c r="L24" s="79">
        <v>0</v>
      </c>
      <c r="M24" s="79"/>
      <c r="N24" s="79">
        <v>-1146724995</v>
      </c>
      <c r="O24" s="79"/>
      <c r="P24" s="79">
        <v>-1778078998</v>
      </c>
      <c r="Q24" s="79"/>
      <c r="R24" s="79">
        <v>-2924803993</v>
      </c>
      <c r="S24" s="90">
        <f>R24/درآمدها!$E$11</f>
        <v>2.3609183919739991E-2</v>
      </c>
    </row>
    <row r="25" spans="1:19" ht="34.5" customHeight="1" x14ac:dyDescent="0.4">
      <c r="A25" s="51" t="s">
        <v>165</v>
      </c>
      <c r="B25" s="9"/>
      <c r="C25" s="79">
        <v>0</v>
      </c>
      <c r="D25" s="79"/>
      <c r="E25" s="79">
        <v>0</v>
      </c>
      <c r="F25" s="79"/>
      <c r="G25" s="79">
        <v>0</v>
      </c>
      <c r="H25" s="79"/>
      <c r="I25" s="79">
        <v>0</v>
      </c>
      <c r="J25" s="91">
        <v>0</v>
      </c>
      <c r="K25" s="79"/>
      <c r="L25" s="79">
        <v>0</v>
      </c>
      <c r="M25" s="79"/>
      <c r="N25" s="79">
        <v>6290982078</v>
      </c>
      <c r="O25" s="79"/>
      <c r="P25" s="79">
        <v>33921786</v>
      </c>
      <c r="Q25" s="79"/>
      <c r="R25" s="79">
        <v>6324903864</v>
      </c>
      <c r="S25" s="90">
        <f>R25/درآمدها!$E$11</f>
        <v>-5.1054983156900435E-2</v>
      </c>
    </row>
    <row r="26" spans="1:19" ht="34.5" customHeight="1" x14ac:dyDescent="0.4">
      <c r="A26" s="51" t="s">
        <v>151</v>
      </c>
      <c r="B26" s="9"/>
      <c r="C26" s="79">
        <v>0</v>
      </c>
      <c r="D26" s="79"/>
      <c r="E26" s="79">
        <v>0</v>
      </c>
      <c r="F26" s="79"/>
      <c r="G26" s="79">
        <v>0</v>
      </c>
      <c r="H26" s="79"/>
      <c r="I26" s="79">
        <v>0</v>
      </c>
      <c r="J26" s="91">
        <v>0</v>
      </c>
      <c r="K26" s="79"/>
      <c r="L26" s="79">
        <v>0</v>
      </c>
      <c r="M26" s="79"/>
      <c r="N26" s="79">
        <v>0</v>
      </c>
      <c r="O26" s="79"/>
      <c r="P26" s="79">
        <v>-4347205411</v>
      </c>
      <c r="Q26" s="79"/>
      <c r="R26" s="79">
        <v>-4347205411</v>
      </c>
      <c r="S26" s="90">
        <f>R26/درآمدها!$E$11</f>
        <v>3.5090888938480697E-2</v>
      </c>
    </row>
    <row r="27" spans="1:19" ht="34.5" customHeight="1" x14ac:dyDescent="0.4">
      <c r="A27" s="51" t="s">
        <v>173</v>
      </c>
      <c r="B27" s="9"/>
      <c r="C27" s="79">
        <v>0</v>
      </c>
      <c r="D27" s="79"/>
      <c r="E27" s="79">
        <v>0</v>
      </c>
      <c r="F27" s="79"/>
      <c r="G27" s="79">
        <v>0</v>
      </c>
      <c r="H27" s="79"/>
      <c r="I27" s="79">
        <v>0</v>
      </c>
      <c r="J27" s="91">
        <v>0</v>
      </c>
      <c r="K27" s="79"/>
      <c r="L27" s="79">
        <v>0</v>
      </c>
      <c r="M27" s="79"/>
      <c r="N27" s="79">
        <v>-16156896684</v>
      </c>
      <c r="O27" s="79"/>
      <c r="P27" s="79">
        <v>-1153015646</v>
      </c>
      <c r="Q27" s="79"/>
      <c r="R27" s="79">
        <v>-17309912330</v>
      </c>
      <c r="S27" s="90">
        <f>R27/درآمدها!$E$11</f>
        <v>0.13972659529036174</v>
      </c>
    </row>
    <row r="28" spans="1:19" ht="34.5" customHeight="1" x14ac:dyDescent="0.4">
      <c r="A28" s="51" t="s">
        <v>158</v>
      </c>
      <c r="B28" s="9"/>
      <c r="C28" s="79">
        <v>0</v>
      </c>
      <c r="D28" s="79"/>
      <c r="E28" s="79">
        <v>0</v>
      </c>
      <c r="F28" s="79"/>
      <c r="G28" s="79">
        <v>0</v>
      </c>
      <c r="H28" s="79"/>
      <c r="I28" s="79">
        <v>0</v>
      </c>
      <c r="J28" s="91">
        <v>0</v>
      </c>
      <c r="K28" s="79"/>
      <c r="L28" s="79">
        <v>0</v>
      </c>
      <c r="M28" s="79"/>
      <c r="N28" s="79">
        <v>-3649436</v>
      </c>
      <c r="O28" s="79"/>
      <c r="P28" s="79">
        <v>-878671677</v>
      </c>
      <c r="Q28" s="79"/>
      <c r="R28" s="79">
        <v>-882321113</v>
      </c>
      <c r="S28" s="90">
        <f>R28/درآمدها!$E$11</f>
        <v>7.1221461277205973E-3</v>
      </c>
    </row>
    <row r="29" spans="1:19" ht="34.5" customHeight="1" x14ac:dyDescent="0.4">
      <c r="A29" s="51" t="s">
        <v>181</v>
      </c>
      <c r="B29" s="9"/>
      <c r="C29" s="79">
        <v>0</v>
      </c>
      <c r="D29" s="79"/>
      <c r="E29" s="79">
        <v>0</v>
      </c>
      <c r="F29" s="79"/>
      <c r="G29" s="79">
        <v>0</v>
      </c>
      <c r="H29" s="79"/>
      <c r="I29" s="79">
        <v>0</v>
      </c>
      <c r="J29" s="91">
        <v>0</v>
      </c>
      <c r="K29" s="79"/>
      <c r="L29" s="79">
        <v>0</v>
      </c>
      <c r="M29" s="79"/>
      <c r="N29" s="79">
        <v>-7924743715</v>
      </c>
      <c r="O29" s="79"/>
      <c r="P29" s="79">
        <v>0</v>
      </c>
      <c r="Q29" s="79"/>
      <c r="R29" s="79">
        <v>-7924743715</v>
      </c>
      <c r="S29" s="90">
        <f>R29/درآمدها!$E$11</f>
        <v>6.3968981282855678E-2</v>
      </c>
    </row>
    <row r="30" spans="1:19" ht="34.5" customHeight="1" x14ac:dyDescent="0.4">
      <c r="A30" s="51" t="s">
        <v>152</v>
      </c>
      <c r="B30" s="9"/>
      <c r="C30" s="79">
        <v>0</v>
      </c>
      <c r="D30" s="79"/>
      <c r="E30" s="79">
        <v>0</v>
      </c>
      <c r="F30" s="79"/>
      <c r="G30" s="79">
        <v>0</v>
      </c>
      <c r="H30" s="79"/>
      <c r="I30" s="79">
        <v>0</v>
      </c>
      <c r="J30" s="91">
        <v>0</v>
      </c>
      <c r="K30" s="79"/>
      <c r="L30" s="79">
        <v>0</v>
      </c>
      <c r="M30" s="79"/>
      <c r="N30" s="79">
        <v>-1300473078</v>
      </c>
      <c r="O30" s="79"/>
      <c r="P30" s="79">
        <v>0</v>
      </c>
      <c r="Q30" s="79"/>
      <c r="R30" s="79">
        <v>-1300473078</v>
      </c>
      <c r="S30" s="90">
        <f>R30/درآمدها!$E$11</f>
        <v>1.0497492534424467E-2</v>
      </c>
    </row>
    <row r="31" spans="1:19" ht="34.5" customHeight="1" x14ac:dyDescent="0.4">
      <c r="A31" s="51" t="s">
        <v>166</v>
      </c>
      <c r="B31" s="9"/>
      <c r="C31" s="79">
        <v>11060606061</v>
      </c>
      <c r="D31" s="79"/>
      <c r="E31" s="79">
        <v>-11907240000</v>
      </c>
      <c r="F31" s="79"/>
      <c r="G31" s="79">
        <v>0</v>
      </c>
      <c r="H31" s="79"/>
      <c r="I31" s="79">
        <v>-846633939</v>
      </c>
      <c r="J31" s="91">
        <v>99.69</v>
      </c>
      <c r="K31" s="79"/>
      <c r="L31" s="79">
        <v>11060606061</v>
      </c>
      <c r="M31" s="79"/>
      <c r="N31" s="79">
        <v>-72975233764</v>
      </c>
      <c r="O31" s="79"/>
      <c r="P31" s="79">
        <v>-1175217323</v>
      </c>
      <c r="Q31" s="79"/>
      <c r="R31" s="79">
        <v>-63089845026</v>
      </c>
      <c r="S31" s="90">
        <f>R31/درآمدها!$E$11</f>
        <v>0.50926481167681015</v>
      </c>
    </row>
    <row r="32" spans="1:19" ht="34.5" customHeight="1" x14ac:dyDescent="0.4">
      <c r="A32" s="51" t="s">
        <v>161</v>
      </c>
      <c r="B32" s="9"/>
      <c r="C32" s="79">
        <v>0</v>
      </c>
      <c r="D32" s="79"/>
      <c r="E32" s="79">
        <v>0</v>
      </c>
      <c r="F32" s="79"/>
      <c r="G32" s="79">
        <v>0</v>
      </c>
      <c r="H32" s="79"/>
      <c r="I32" s="79">
        <v>0</v>
      </c>
      <c r="J32" s="91">
        <v>0</v>
      </c>
      <c r="K32" s="79"/>
      <c r="L32" s="79">
        <v>0</v>
      </c>
      <c r="M32" s="79"/>
      <c r="N32" s="79">
        <v>32916647900</v>
      </c>
      <c r="O32" s="79"/>
      <c r="P32" s="79">
        <v>1115609496</v>
      </c>
      <c r="Q32" s="79"/>
      <c r="R32" s="79">
        <v>34032257396</v>
      </c>
      <c r="S32" s="90">
        <f>R32/درآمدها!$E$11</f>
        <v>-0.27471031426005565</v>
      </c>
    </row>
    <row r="33" spans="1:19" ht="34.5" customHeight="1" x14ac:dyDescent="0.4">
      <c r="A33" s="51" t="s">
        <v>162</v>
      </c>
      <c r="B33" s="9"/>
      <c r="C33" s="79">
        <v>0</v>
      </c>
      <c r="D33" s="79"/>
      <c r="E33" s="79">
        <v>0</v>
      </c>
      <c r="F33" s="79"/>
      <c r="G33" s="79">
        <v>0</v>
      </c>
      <c r="H33" s="79"/>
      <c r="I33" s="79">
        <v>0</v>
      </c>
      <c r="J33" s="91">
        <v>0</v>
      </c>
      <c r="K33" s="79"/>
      <c r="L33" s="79">
        <v>0</v>
      </c>
      <c r="M33" s="79"/>
      <c r="N33" s="79">
        <v>-14083828</v>
      </c>
      <c r="O33" s="79"/>
      <c r="P33" s="79">
        <v>776451514</v>
      </c>
      <c r="Q33" s="79"/>
      <c r="R33" s="79">
        <v>762367686</v>
      </c>
      <c r="S33" s="90">
        <f>R33/درآمدها!$E$11</f>
        <v>-6.1538752532879857E-3</v>
      </c>
    </row>
    <row r="34" spans="1:19" ht="34.5" customHeight="1" x14ac:dyDescent="0.4">
      <c r="A34" s="51" t="s">
        <v>187</v>
      </c>
      <c r="B34" s="9"/>
      <c r="C34" s="79">
        <v>0</v>
      </c>
      <c r="D34" s="79"/>
      <c r="E34" s="79">
        <v>0</v>
      </c>
      <c r="F34" s="79"/>
      <c r="G34" s="79">
        <v>0</v>
      </c>
      <c r="H34" s="79"/>
      <c r="I34" s="79">
        <v>0</v>
      </c>
      <c r="J34" s="91">
        <v>0</v>
      </c>
      <c r="K34" s="79"/>
      <c r="L34" s="79">
        <v>0</v>
      </c>
      <c r="M34" s="79"/>
      <c r="N34" s="79">
        <v>382643595</v>
      </c>
      <c r="O34" s="79"/>
      <c r="P34" s="79">
        <v>1082194048</v>
      </c>
      <c r="Q34" s="79"/>
      <c r="R34" s="79">
        <v>1464837643</v>
      </c>
      <c r="S34" s="90">
        <f>R34/درآمدها!$E$11</f>
        <v>-1.1824252636728887E-2</v>
      </c>
    </row>
    <row r="35" spans="1:19" ht="34.5" customHeight="1" x14ac:dyDescent="0.4">
      <c r="A35" s="51" t="s">
        <v>153</v>
      </c>
      <c r="B35" s="9"/>
      <c r="C35" s="79">
        <v>0</v>
      </c>
      <c r="D35" s="79"/>
      <c r="E35" s="79">
        <v>0</v>
      </c>
      <c r="F35" s="79"/>
      <c r="G35" s="79">
        <v>0</v>
      </c>
      <c r="H35" s="79"/>
      <c r="I35" s="79">
        <v>0</v>
      </c>
      <c r="J35" s="91">
        <v>0</v>
      </c>
      <c r="K35" s="79"/>
      <c r="L35" s="79">
        <v>0</v>
      </c>
      <c r="M35" s="79"/>
      <c r="N35" s="79">
        <v>0</v>
      </c>
      <c r="O35" s="79"/>
      <c r="P35" s="79">
        <v>-1917927430</v>
      </c>
      <c r="Q35" s="79"/>
      <c r="R35" s="79">
        <v>-1917927430</v>
      </c>
      <c r="S35" s="90">
        <f>R35/درآمدها!$E$11</f>
        <v>1.5481619126599793E-2</v>
      </c>
    </row>
    <row r="36" spans="1:19" ht="34.5" customHeight="1" x14ac:dyDescent="0.4">
      <c r="A36" s="51" t="s">
        <v>174</v>
      </c>
      <c r="B36" s="9"/>
      <c r="C36" s="79">
        <v>0</v>
      </c>
      <c r="D36" s="79"/>
      <c r="E36" s="79">
        <v>0</v>
      </c>
      <c r="F36" s="79"/>
      <c r="G36" s="79">
        <v>0</v>
      </c>
      <c r="H36" s="79"/>
      <c r="I36" s="79">
        <v>0</v>
      </c>
      <c r="J36" s="91">
        <v>0</v>
      </c>
      <c r="K36" s="79"/>
      <c r="L36" s="79">
        <v>0</v>
      </c>
      <c r="M36" s="79"/>
      <c r="N36" s="79">
        <v>0</v>
      </c>
      <c r="O36" s="79"/>
      <c r="P36" s="79">
        <v>1271846065</v>
      </c>
      <c r="Q36" s="79"/>
      <c r="R36" s="79">
        <v>1271846065</v>
      </c>
      <c r="S36" s="90">
        <f>R36/درآمدها!$E$11</f>
        <v>-1.026641365987173E-2</v>
      </c>
    </row>
    <row r="37" spans="1:19" ht="34.5" customHeight="1" x14ac:dyDescent="0.4">
      <c r="A37" s="51" t="s">
        <v>154</v>
      </c>
      <c r="B37" s="9"/>
      <c r="C37" s="79">
        <v>0</v>
      </c>
      <c r="D37" s="79"/>
      <c r="E37" s="79">
        <v>0</v>
      </c>
      <c r="F37" s="79"/>
      <c r="G37" s="79">
        <v>0</v>
      </c>
      <c r="H37" s="79"/>
      <c r="I37" s="79">
        <v>0</v>
      </c>
      <c r="J37" s="91">
        <v>0</v>
      </c>
      <c r="K37" s="79"/>
      <c r="L37" s="79">
        <v>0</v>
      </c>
      <c r="M37" s="79"/>
      <c r="N37" s="79">
        <v>0</v>
      </c>
      <c r="O37" s="79"/>
      <c r="P37" s="79">
        <v>-3121449196</v>
      </c>
      <c r="Q37" s="79"/>
      <c r="R37" s="79">
        <v>-3121449196</v>
      </c>
      <c r="S37" s="90">
        <f>R37/درآمدها!$E$11</f>
        <v>2.5196515165072302E-2</v>
      </c>
    </row>
    <row r="38" spans="1:19" ht="34.5" customHeight="1" x14ac:dyDescent="0.4">
      <c r="A38" s="51" t="s">
        <v>163</v>
      </c>
      <c r="B38" s="9"/>
      <c r="C38" s="79">
        <v>0</v>
      </c>
      <c r="D38" s="79"/>
      <c r="E38" s="79">
        <v>0</v>
      </c>
      <c r="F38" s="79"/>
      <c r="G38" s="79">
        <v>0</v>
      </c>
      <c r="H38" s="79"/>
      <c r="I38" s="79">
        <v>0</v>
      </c>
      <c r="J38" s="91">
        <v>0</v>
      </c>
      <c r="K38" s="79"/>
      <c r="L38" s="79">
        <v>0</v>
      </c>
      <c r="M38" s="79"/>
      <c r="N38" s="79">
        <v>-3116468262</v>
      </c>
      <c r="O38" s="79"/>
      <c r="P38" s="79">
        <v>0</v>
      </c>
      <c r="Q38" s="79"/>
      <c r="R38" s="79">
        <v>-3116468262</v>
      </c>
      <c r="S38" s="90">
        <f>R38/درآمدها!$E$11</f>
        <v>2.5156308782976432E-2</v>
      </c>
    </row>
    <row r="39" spans="1:19" ht="34.5" customHeight="1" x14ac:dyDescent="0.4">
      <c r="A39" s="51" t="s">
        <v>164</v>
      </c>
      <c r="B39" s="9"/>
      <c r="C39" s="79">
        <v>0</v>
      </c>
      <c r="D39" s="79"/>
      <c r="E39" s="79">
        <v>0</v>
      </c>
      <c r="F39" s="79"/>
      <c r="G39" s="79">
        <v>0</v>
      </c>
      <c r="H39" s="79"/>
      <c r="I39" s="79">
        <v>0</v>
      </c>
      <c r="J39" s="91">
        <v>0</v>
      </c>
      <c r="K39" s="79"/>
      <c r="L39" s="79">
        <v>0</v>
      </c>
      <c r="M39" s="79"/>
      <c r="N39" s="79">
        <v>0</v>
      </c>
      <c r="O39" s="79"/>
      <c r="P39" s="79">
        <v>350667190</v>
      </c>
      <c r="Q39" s="79"/>
      <c r="R39" s="79">
        <v>350667190</v>
      </c>
      <c r="S39" s="90">
        <f>R39/درآمدها!$E$11</f>
        <v>-2.8306054707059503E-3</v>
      </c>
    </row>
    <row r="40" spans="1:19" ht="34.5" customHeight="1" x14ac:dyDescent="0.4">
      <c r="A40" s="51" t="s">
        <v>167</v>
      </c>
      <c r="B40" s="9"/>
      <c r="C40" s="79">
        <v>214046699</v>
      </c>
      <c r="D40" s="79"/>
      <c r="E40" s="79">
        <v>-230285428</v>
      </c>
      <c r="F40" s="79"/>
      <c r="G40" s="79">
        <v>0</v>
      </c>
      <c r="H40" s="79"/>
      <c r="I40" s="79">
        <v>-16238729</v>
      </c>
      <c r="J40" s="91">
        <v>1.91</v>
      </c>
      <c r="K40" s="79"/>
      <c r="L40" s="79">
        <v>214046699</v>
      </c>
      <c r="M40" s="79"/>
      <c r="N40" s="79">
        <v>-1008636183</v>
      </c>
      <c r="O40" s="79"/>
      <c r="P40" s="79">
        <v>-6960288517</v>
      </c>
      <c r="Q40" s="79"/>
      <c r="R40" s="79">
        <v>-7754878001</v>
      </c>
      <c r="S40" s="90">
        <f>R40/درآمدها!$E$11</f>
        <v>6.25978155934344E-2</v>
      </c>
    </row>
    <row r="41" spans="1:19" ht="34.5" customHeight="1" x14ac:dyDescent="0.4">
      <c r="A41" s="51" t="s">
        <v>175</v>
      </c>
      <c r="B41" s="9"/>
      <c r="C41" s="79">
        <v>0</v>
      </c>
      <c r="D41" s="79"/>
      <c r="E41" s="79">
        <v>0</v>
      </c>
      <c r="F41" s="79"/>
      <c r="G41" s="79">
        <v>0</v>
      </c>
      <c r="H41" s="79"/>
      <c r="I41" s="79">
        <v>0</v>
      </c>
      <c r="J41" s="91">
        <v>0</v>
      </c>
      <c r="K41" s="79"/>
      <c r="L41" s="79">
        <v>0</v>
      </c>
      <c r="M41" s="79"/>
      <c r="N41" s="79">
        <v>-18272020963</v>
      </c>
      <c r="O41" s="79"/>
      <c r="P41" s="79">
        <v>-884992579</v>
      </c>
      <c r="Q41" s="79"/>
      <c r="R41" s="79">
        <v>-19157013542</v>
      </c>
      <c r="S41" s="90">
        <f>R41/درآمدها!$E$11</f>
        <v>0.15463650116332006</v>
      </c>
    </row>
    <row r="42" spans="1:19" ht="34.5" customHeight="1" x14ac:dyDescent="0.4">
      <c r="A42" s="51" t="s">
        <v>176</v>
      </c>
      <c r="B42" s="9"/>
      <c r="C42" s="79">
        <v>0</v>
      </c>
      <c r="D42" s="79"/>
      <c r="E42" s="79">
        <v>0</v>
      </c>
      <c r="F42" s="79"/>
      <c r="G42" s="79">
        <v>0</v>
      </c>
      <c r="H42" s="79"/>
      <c r="I42" s="79">
        <v>0</v>
      </c>
      <c r="J42" s="91">
        <v>0</v>
      </c>
      <c r="K42" s="79"/>
      <c r="L42" s="79">
        <v>0</v>
      </c>
      <c r="M42" s="79"/>
      <c r="N42" s="79">
        <v>-125931475</v>
      </c>
      <c r="O42" s="79"/>
      <c r="P42" s="79">
        <v>635906432</v>
      </c>
      <c r="Q42" s="79"/>
      <c r="R42" s="79">
        <v>509974957</v>
      </c>
      <c r="S42" s="90"/>
    </row>
    <row r="43" spans="1:19" ht="34.5" customHeight="1" x14ac:dyDescent="0.4">
      <c r="A43" s="51" t="s">
        <v>168</v>
      </c>
      <c r="B43" s="9"/>
      <c r="C43" s="79">
        <v>0</v>
      </c>
      <c r="D43" s="79"/>
      <c r="E43" s="79">
        <v>0</v>
      </c>
      <c r="F43" s="79"/>
      <c r="G43" s="79">
        <v>0</v>
      </c>
      <c r="H43" s="79"/>
      <c r="I43" s="79">
        <v>0</v>
      </c>
      <c r="J43" s="91">
        <v>0</v>
      </c>
      <c r="K43" s="79"/>
      <c r="L43" s="79">
        <v>0</v>
      </c>
      <c r="M43" s="79"/>
      <c r="N43" s="79">
        <v>186048019</v>
      </c>
      <c r="O43" s="79"/>
      <c r="P43" s="79">
        <v>224294368</v>
      </c>
      <c r="Q43" s="79"/>
      <c r="R43" s="79">
        <v>410342387</v>
      </c>
      <c r="S43" s="90">
        <f>R43/درآمدها!$E$11</f>
        <v>-3.3123070496123069E-3</v>
      </c>
    </row>
    <row r="44" spans="1:19" ht="34.5" customHeight="1" x14ac:dyDescent="0.4">
      <c r="A44" s="51" t="s">
        <v>169</v>
      </c>
      <c r="B44" s="9"/>
      <c r="C44" s="79">
        <v>0</v>
      </c>
      <c r="D44" s="79"/>
      <c r="E44" s="79">
        <v>0</v>
      </c>
      <c r="F44" s="79"/>
      <c r="G44" s="79">
        <v>0</v>
      </c>
      <c r="H44" s="79"/>
      <c r="I44" s="79">
        <v>0</v>
      </c>
      <c r="J44" s="91">
        <v>0</v>
      </c>
      <c r="K44" s="79"/>
      <c r="L44" s="79">
        <v>0</v>
      </c>
      <c r="M44" s="79"/>
      <c r="N44" s="79">
        <v>-1221335528</v>
      </c>
      <c r="O44" s="79"/>
      <c r="P44" s="79">
        <v>-370488765</v>
      </c>
      <c r="Q44" s="79"/>
      <c r="R44" s="79">
        <v>-1591824293</v>
      </c>
      <c r="S44" s="90">
        <f>R44/درآمدها!$E$11</f>
        <v>1.2849296086606881E-2</v>
      </c>
    </row>
    <row r="45" spans="1:19" ht="34.5" customHeight="1" x14ac:dyDescent="0.4">
      <c r="A45" s="51" t="s">
        <v>188</v>
      </c>
      <c r="B45" s="9"/>
      <c r="C45" s="79">
        <v>0</v>
      </c>
      <c r="D45" s="79"/>
      <c r="E45" s="79">
        <v>0</v>
      </c>
      <c r="F45" s="79"/>
      <c r="G45" s="79">
        <v>0</v>
      </c>
      <c r="H45" s="79"/>
      <c r="I45" s="79">
        <v>0</v>
      </c>
      <c r="J45" s="91">
        <v>0</v>
      </c>
      <c r="K45" s="79"/>
      <c r="L45" s="79">
        <v>0</v>
      </c>
      <c r="M45" s="79"/>
      <c r="N45" s="79">
        <v>-4866441527</v>
      </c>
      <c r="O45" s="79"/>
      <c r="P45" s="79">
        <v>0</v>
      </c>
      <c r="Q45" s="79"/>
      <c r="R45" s="79">
        <v>-4866441527</v>
      </c>
      <c r="S45" s="90">
        <f>R45/درآمدها!$E$11</f>
        <v>3.9282192352232383E-2</v>
      </c>
    </row>
    <row r="46" spans="1:19" ht="19.5" thickBot="1" x14ac:dyDescent="0.45">
      <c r="A46" s="15" t="s">
        <v>4</v>
      </c>
      <c r="B46" s="92"/>
      <c r="C46" s="94">
        <f>SUM(C11:C45)</f>
        <v>11274652760</v>
      </c>
      <c r="D46" s="92"/>
      <c r="E46" s="94">
        <f>SUM(E11:E45)</f>
        <v>-12137525428</v>
      </c>
      <c r="F46" s="92"/>
      <c r="G46" s="94">
        <f>SUM(G11:G45)</f>
        <v>0</v>
      </c>
      <c r="H46" s="92"/>
      <c r="I46" s="94">
        <f>SUM(I11:I45)</f>
        <v>-862872668</v>
      </c>
      <c r="J46" s="114">
        <f>SUM(J11:J45)</f>
        <v>101.6</v>
      </c>
      <c r="K46" s="92"/>
      <c r="L46" s="94">
        <f>SUM(L11:L45)</f>
        <v>11274652760</v>
      </c>
      <c r="M46" s="92"/>
      <c r="N46" s="94">
        <f>SUM(N11:N45)</f>
        <v>-119952273871</v>
      </c>
      <c r="O46" s="92"/>
      <c r="P46" s="94">
        <f>SUM(P11:P45)</f>
        <v>-18628365241</v>
      </c>
      <c r="Q46" s="92"/>
      <c r="R46" s="94">
        <f>SUM(R11:R45)</f>
        <v>-127305986352</v>
      </c>
      <c r="S46" s="115">
        <f>SUM(S11:S45)</f>
        <v>1.0317376978576054</v>
      </c>
    </row>
    <row r="47" spans="1:19" ht="16.5" thickTop="1" x14ac:dyDescent="0.4"/>
  </sheetData>
  <mergeCells count="23">
    <mergeCell ref="L7:S7"/>
    <mergeCell ref="C7:J7"/>
    <mergeCell ref="K8:K10"/>
    <mergeCell ref="A8:A10"/>
    <mergeCell ref="B8:B10"/>
    <mergeCell ref="D8:D10"/>
    <mergeCell ref="F8:F10"/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</mergeCells>
  <pageMargins left="0.7" right="0.7" top="0.75" bottom="0.75" header="0.3" footer="0.3"/>
  <pageSetup scale="2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مقدمه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  <vt:lpstr>'مبالغ تخصیصی اوراق '!Print_Area</vt:lpstr>
      <vt:lpstr>مقدمه!Print_Area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Afsaneh Rasi</cp:lastModifiedBy>
  <cp:lastPrinted>2024-02-06T09:33:07Z</cp:lastPrinted>
  <dcterms:created xsi:type="dcterms:W3CDTF">2017-11-22T14:26:20Z</dcterms:created>
  <dcterms:modified xsi:type="dcterms:W3CDTF">2026-04-29T10:48:55Z</dcterms:modified>
</cp:coreProperties>
</file>