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4\بهمن\"/>
    </mc:Choice>
  </mc:AlternateContent>
  <xr:revisionPtr revIDLastSave="0" documentId="13_ncr:1_{70525978-8228-4C4D-8826-832A22817A77}" xr6:coauthVersionLast="47" xr6:coauthVersionMax="47" xr10:uidLastSave="{00000000-0000-0000-0000-000000000000}"/>
  <bookViews>
    <workbookView xWindow="-28920" yWindow="-3375" windowWidth="29040" windowHeight="15840" tabRatio="897" xr2:uid="{00000000-000D-0000-FFFF-FFFF00000000}"/>
  </bookViews>
  <sheets>
    <sheet name="مقدمه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سهام'!$A$1:$W$35</definedName>
    <definedName name="_xlnm.Print_Area" localSheetId="4">اوراق!$A$1:$AI$10</definedName>
    <definedName name="_xlnm.Print_Area" localSheetId="5">'تعدیل قیمت'!$A$1:$P$11</definedName>
    <definedName name="_xlnm.Print_Area" localSheetId="12">'درآمد سپرده بانکی'!$A$1:$J$12</definedName>
    <definedName name="_xlnm.Print_Area" localSheetId="10">'درآمد سرمایه گذاری در اوراق بها'!$A$1:$R$11</definedName>
    <definedName name="_xlnm.Print_Area" localSheetId="8">'درآمد سرمایه گذاری در سهام '!$A$1:$S$47</definedName>
    <definedName name="_xlnm.Print_Area" localSheetId="9">'درآمد سرمایه گذاری در صندوق'!$A$1:$S$14</definedName>
    <definedName name="_xlnm.Print_Area" localSheetId="14">'درآمد سود سهام'!$A$1:$S$8</definedName>
    <definedName name="_xlnm.Print_Area" localSheetId="15">'درآمد سود صندوق'!$A$1:$K$9</definedName>
    <definedName name="_xlnm.Print_Area" localSheetId="19">'درآمد ناشی از تغییر قیمت اوراق '!$A$1:$Q$41</definedName>
    <definedName name="_xlnm.Print_Area" localSheetId="18">'درآمد ناشی ازفروش'!$A$1:$P$45</definedName>
    <definedName name="_xlnm.Print_Area" localSheetId="7">درآمدها!$A$1:$I$12</definedName>
    <definedName name="_xlnm.Print_Area" localSheetId="13">'سایر درآمدها'!$A$1:$E$13</definedName>
    <definedName name="_xlnm.Print_Area" localSheetId="6">سپرده!$A$1:$T$17</definedName>
    <definedName name="_xlnm.Print_Area" localSheetId="17">'سود  سپرده بانکی'!$A$1:$L$11</definedName>
    <definedName name="_xlnm.Print_Area" localSheetId="16">'سود اوراق بهادار'!$A$1:$R$9</definedName>
    <definedName name="_xlnm.Print_Area" localSheetId="11">'مبالغ تخصیصی اوراق '!$A$1:$I$18</definedName>
    <definedName name="_xlnm.Print_Area" localSheetId="0">مقدمه!$A$1:$G$31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1" l="1"/>
  <c r="S37" i="5" s="1"/>
  <c r="S36" i="5"/>
  <c r="S38" i="5"/>
  <c r="S39" i="5"/>
  <c r="S40" i="5"/>
  <c r="S41" i="5"/>
  <c r="S42" i="5"/>
  <c r="S43" i="5"/>
  <c r="S44" i="5"/>
  <c r="Q34" i="21"/>
  <c r="E10" i="8"/>
  <c r="C10" i="8"/>
  <c r="E11" i="7"/>
  <c r="K11" i="2"/>
  <c r="W29" i="21"/>
  <c r="W30" i="21"/>
  <c r="W31" i="21"/>
  <c r="W32" i="21"/>
  <c r="W33" i="21"/>
  <c r="D35" i="15"/>
  <c r="F35" i="15"/>
  <c r="H35" i="15"/>
  <c r="L35" i="15"/>
  <c r="N35" i="15"/>
  <c r="P35" i="15"/>
  <c r="G12" i="18"/>
  <c r="K10" i="2"/>
  <c r="K9" i="2"/>
  <c r="D11" i="2"/>
  <c r="K5" i="14"/>
  <c r="C5" i="14"/>
  <c r="J5" i="15"/>
  <c r="B5" i="15"/>
  <c r="K5" i="20"/>
  <c r="I5" i="20"/>
  <c r="O5" i="12"/>
  <c r="I5" i="12"/>
  <c r="G6" i="7"/>
  <c r="C6" i="7"/>
  <c r="K6" i="6"/>
  <c r="C6" i="6"/>
  <c r="L7" i="18"/>
  <c r="C7" i="18"/>
  <c r="L7" i="5"/>
  <c r="C7" i="5"/>
  <c r="H5" i="22"/>
  <c r="B5" i="22"/>
  <c r="N5" i="13"/>
  <c r="H5" i="13"/>
  <c r="E5" i="8"/>
  <c r="C5" i="8"/>
  <c r="I11" i="7"/>
  <c r="Q30" i="14"/>
  <c r="O30" i="14"/>
  <c r="M30" i="14"/>
  <c r="I30" i="14"/>
  <c r="G30" i="14"/>
  <c r="E30" i="14"/>
  <c r="A3" i="14"/>
  <c r="A1" i="14"/>
  <c r="A3" i="15"/>
  <c r="A1" i="15"/>
  <c r="L9" i="22"/>
  <c r="J9" i="22"/>
  <c r="H9" i="22"/>
  <c r="F9" i="22"/>
  <c r="D9" i="22"/>
  <c r="B9" i="22"/>
  <c r="A3" i="22"/>
  <c r="A1" i="22"/>
  <c r="A3" i="13"/>
  <c r="A1" i="13"/>
  <c r="A3" i="20"/>
  <c r="A1" i="20"/>
  <c r="A3" i="12"/>
  <c r="A1" i="12"/>
  <c r="A3" i="8"/>
  <c r="A1" i="8"/>
  <c r="C11" i="7"/>
  <c r="G11" i="7"/>
  <c r="A3" i="7"/>
  <c r="A1" i="7"/>
  <c r="A3" i="16"/>
  <c r="A1" i="16"/>
  <c r="A3" i="6"/>
  <c r="A1" i="6"/>
  <c r="R12" i="18"/>
  <c r="P12" i="18"/>
  <c r="N12" i="18"/>
  <c r="L12" i="18"/>
  <c r="J12" i="18"/>
  <c r="I12" i="18"/>
  <c r="E12" i="18"/>
  <c r="C12" i="18"/>
  <c r="A3" i="18"/>
  <c r="A1" i="18"/>
  <c r="R45" i="5"/>
  <c r="P45" i="5"/>
  <c r="N45" i="5"/>
  <c r="L45" i="5"/>
  <c r="J45" i="5"/>
  <c r="I45" i="5"/>
  <c r="G45" i="5"/>
  <c r="E45" i="5"/>
  <c r="C45" i="5"/>
  <c r="A3" i="5"/>
  <c r="A1" i="5"/>
  <c r="I7" i="11"/>
  <c r="I8" i="11"/>
  <c r="I9" i="11"/>
  <c r="I11" i="11" s="1"/>
  <c r="I10" i="11"/>
  <c r="I6" i="11"/>
  <c r="S17" i="5"/>
  <c r="K6" i="9"/>
  <c r="O14" i="9" s="1"/>
  <c r="K22" i="9" s="1"/>
  <c r="C6" i="9"/>
  <c r="C14" i="9" s="1"/>
  <c r="C22" i="9" s="1"/>
  <c r="A3" i="9"/>
  <c r="A1" i="9"/>
  <c r="D34" i="21"/>
  <c r="E34" i="21"/>
  <c r="F34" i="21"/>
  <c r="G34" i="21"/>
  <c r="H34" i="21"/>
  <c r="J34" i="21"/>
  <c r="K34" i="21"/>
  <c r="L34" i="21"/>
  <c r="M34" i="21"/>
  <c r="N34" i="21"/>
  <c r="P34" i="21"/>
  <c r="R34" i="21"/>
  <c r="S34" i="21"/>
  <c r="T34" i="21"/>
  <c r="U34" i="21"/>
  <c r="V34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10" i="21"/>
  <c r="A1" i="21"/>
  <c r="I11" i="2"/>
  <c r="G11" i="2"/>
  <c r="F11" i="2"/>
  <c r="I6" i="2"/>
  <c r="C6" i="2"/>
  <c r="A3" i="2"/>
  <c r="A1" i="2"/>
  <c r="A3" i="11"/>
  <c r="A1" i="11"/>
  <c r="C6" i="4"/>
  <c r="A3" i="4"/>
  <c r="A1" i="4"/>
  <c r="AA6" i="3"/>
  <c r="O6" i="3"/>
  <c r="A3" i="3"/>
  <c r="A1" i="3"/>
  <c r="W10" i="1"/>
  <c r="U10" i="1"/>
  <c r="S10" i="1"/>
  <c r="Q10" i="1"/>
  <c r="M10" i="1"/>
  <c r="L10" i="1"/>
  <c r="J10" i="1"/>
  <c r="I10" i="1"/>
  <c r="G10" i="1"/>
  <c r="E10" i="1"/>
  <c r="O6" i="1"/>
  <c r="C6" i="1"/>
  <c r="A3" i="1"/>
  <c r="A1" i="1"/>
  <c r="C7" i="21"/>
  <c r="O7" i="21"/>
  <c r="A3" i="21"/>
  <c r="S11" i="18" l="1"/>
  <c r="S12" i="18" s="1"/>
  <c r="S25" i="5"/>
  <c r="S13" i="5"/>
  <c r="S11" i="5"/>
  <c r="G9" i="11"/>
  <c r="S16" i="5"/>
  <c r="S31" i="5"/>
  <c r="S19" i="5"/>
  <c r="G6" i="11"/>
  <c r="G10" i="11"/>
  <c r="S29" i="5"/>
  <c r="S34" i="5"/>
  <c r="S28" i="5"/>
  <c r="S22" i="5"/>
  <c r="G8" i="11"/>
  <c r="S33" i="5"/>
  <c r="S27" i="5"/>
  <c r="S21" i="5"/>
  <c r="S15" i="5"/>
  <c r="G7" i="11"/>
  <c r="S32" i="5"/>
  <c r="S26" i="5"/>
  <c r="S20" i="5"/>
  <c r="S14" i="5"/>
  <c r="S30" i="5"/>
  <c r="S24" i="5"/>
  <c r="S18" i="5"/>
  <c r="S12" i="5"/>
  <c r="S35" i="5"/>
  <c r="S23" i="5"/>
  <c r="W34" i="21"/>
  <c r="G11" i="11" l="1"/>
  <c r="S4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<sst xmlns="http://schemas.openxmlformats.org/spreadsheetml/2006/main" count="509" uniqueCount="193">
  <si>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</si>
  <si>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</si>
  <si>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</si>
  <si>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</si>
  <si>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</si>
  <si>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</si>
  <si>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</si>
  <si>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</si>
  <si>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</si>
  <si>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</si>
  <si>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</si>
  <si>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</si>
  <si>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</si>
  <si>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</si>
  <si>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</si>
  <si>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</si>
  <si>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</si>
  <si>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</si>
  <si>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</si>
  <si>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</si>
  <si>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</si>
  <si>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</si>
  <si>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</si>
  <si>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</si>
  <si>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</si>
  <si>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</si>
  <si>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</si>
  <si>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</si>
  <si>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</si>
  <si>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</si>
  <si>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</si>
  <si>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</si>
  <si>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</si>
  <si>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</si>
  <si>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</si>
  <si>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</si>
  <si>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</si>
  <si>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</si>
  <si>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</si>
  <si>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</si>
  <si>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</si>
  <si>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</si>
  <si>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</si>
  <si>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</si>
  <si>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</si>
  <si>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</si>
  <si>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</si>
  <si>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</si>
  <si>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</si>
  <si>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</si>
  <si>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</si>
  <si>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</si>
  <si>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</si>
  <si>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</si>
  <si>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</si>
  <si>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</si>
  <si>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</si>
  <si>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</si>
  <si>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</si>
  <si>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</si>
  <si>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</si>
  <si>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</si>
  <si>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</si>
  <si>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</si>
  <si>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</si>
  <si>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</si>
  <si>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</si>
  <si>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</si>
  <si>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</si>
  <si>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</si>
  <si>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</si>
  <si>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</si>
  <si>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</si>
  <si>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</si>
  <si>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</si>
  <si>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</si>
  <si>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</si>
  <si>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</si>
  <si>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</si>
  <si>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</si>
  <si>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</si>
  <si>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</si>
  <si>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</si>
  <si>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</si>
  <si>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</si>
  <si>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</si>
  <si>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</si>
  <si>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</si>
  <si>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</si>
  <si>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</si>
  <si>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</si>
  <si>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</si>
  <si>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</si>
  <si>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</si>
  <si>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</si>
  <si>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</si>
  <si>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</si>
  <si>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</si>
  <si>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</si>
  <si>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</si>
  <si>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</si>
  <si>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</si>
  <si>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</si>
  <si>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</si>
  <si>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</si>
  <si>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</si>
  <si>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</si>
  <si>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</si>
  <si>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</si>
  <si>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</si>
  <si>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</si>
  <si>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</si>
  <si>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</si>
  <si>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</si>
  <si>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</si>
  <si>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</si>
  <si>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</si>
  <si>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</si>
  <si>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</si>
  <si>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</si>
  <si>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</si>
  <si>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</si>
  <si>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</si>
  <si>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</si>
  <si>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</si>
  <si>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</si>
  <si>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</si>
  <si>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</si>
  <si>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</si>
  <si>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</si>
  <si>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</si>
  <si>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</si>
  <si>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</si>
  <si>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</si>
  <si>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</si>
  <si>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</si>
  <si>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</si>
  <si>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</si>
  <si>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</si>
  <si>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</si>
  <si>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</si>
  <si>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کل دارایی</t>
  </si>
  <si>
    <t>‫سپرده بانکی نزد بانک خاورميانه</t>
  </si>
  <si>
    <t>‫سپرده بانکی نزد بانک گردشگري</t>
  </si>
  <si>
    <t>نوع سپرده</t>
  </si>
  <si>
    <t>‫کوتاه مدت</t>
  </si>
  <si>
    <t>صندوق سرمایه گذاری بازده سهام</t>
  </si>
  <si>
    <t>دارو اکسیر (دلر)</t>
  </si>
  <si>
    <t>پارس خزر (لخزر)</t>
  </si>
  <si>
    <t>پالایش نفت بندر عباس (شبندر)</t>
  </si>
  <si>
    <t>مهرام (غمهرا)</t>
  </si>
  <si>
    <t>بانک سینا (وسینا)</t>
  </si>
  <si>
    <t>ایران ترانسفو (بترانس)</t>
  </si>
  <si>
    <t>تامین سرمایه دماوند (تماوند)</t>
  </si>
  <si>
    <t>سر. تامین اجتماعی (شستا)</t>
  </si>
  <si>
    <t>مبتنی بر کالای فارابی (سینرژی)</t>
  </si>
  <si>
    <t>بانک تجارت (وتجارت)</t>
  </si>
  <si>
    <t>بانک ملت (وبملت)</t>
  </si>
  <si>
    <t>پارس مینو (غپینو)</t>
  </si>
  <si>
    <t>تعدیل کارمزد کارگزاری</t>
  </si>
  <si>
    <t>دارو عبیدی (دعبید)</t>
  </si>
  <si>
    <t>بیمه نوین (نوین)</t>
  </si>
  <si>
    <t>تولید ژلاتین کپسول ایران (دکپسول)</t>
  </si>
  <si>
    <t>بیمه اتکایی سامان (اتکاسا)</t>
  </si>
  <si>
    <t>داروسازی دانا (ددانا)</t>
  </si>
  <si>
    <t>بیمه سامان (بساما)</t>
  </si>
  <si>
    <t>دارو جابرابن حیان (دجابر)</t>
  </si>
  <si>
    <t>پخش رازی (درازی)</t>
  </si>
  <si>
    <t>تولیدی کوچین (کوچین)</t>
  </si>
  <si>
    <t>نیان باتری خاوران (بانیان)</t>
  </si>
  <si>
    <t xml:space="preserve"> 1404/10/30</t>
  </si>
  <si>
    <t>سر. البرز (والبر)</t>
  </si>
  <si>
    <t>ذغالسنگ نگین (کطبس)</t>
  </si>
  <si>
    <t>آذراب (فاذر)</t>
  </si>
  <si>
    <t>البرزدارو (دالبر)</t>
  </si>
  <si>
    <t>پدیده شیمی قرن (قرن)</t>
  </si>
  <si>
    <t>آنتی بیوتیک سازی ایران (بیوتیک)</t>
  </si>
  <si>
    <t>آلیاژ گستر هامون (فهامون)</t>
  </si>
  <si>
    <t>برای ماه منتهی به 1404/11/30</t>
  </si>
  <si>
    <t xml:space="preserve"> 1404/11/30</t>
  </si>
  <si>
    <t>از 1404/10/30 تا  1404/11/30</t>
  </si>
  <si>
    <t>از ابتدای سال مالی تا 1404/11/30</t>
  </si>
  <si>
    <t>تاید واتر خاورمیانه (حتاید)</t>
  </si>
  <si>
    <t>گسترش نفت و گاز پارسیان (پارسان)</t>
  </si>
  <si>
    <t>کی بی سی (کی بی سی)</t>
  </si>
  <si>
    <t>صنعتی بارز (پکرمان)</t>
  </si>
  <si>
    <t>پتروشیمی خراسان (خراسان)</t>
  </si>
  <si>
    <t>کارخانجات تولیدی نیرو ترانسفو (ترانسفو)</t>
  </si>
  <si>
    <t>مبلغ خرید</t>
  </si>
  <si>
    <t>بانک گردشگری</t>
  </si>
  <si>
    <t>بانک خاورمیانه</t>
  </si>
  <si>
    <t>گردشگری کوتاه مدت 148996718114681</t>
  </si>
  <si>
    <t>خاورمیانه کوتاه مدت 101310810707076676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</si>
</sst>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3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1" fillId="0" borderId="5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7" fillId="0" borderId="3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9" fillId="0" borderId="0" xfId="0" applyFont="1"/>
    <xf numFmtId="3" fontId="0" fillId="0" borderId="0" xfId="0" applyNumberFormat="1"/>
    <xf numFmtId="10" fontId="3" fillId="0" borderId="0" xfId="2" applyNumberFormat="1" applyFont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 applyBorder="1" applyAlignment="1">
      <alignment horizontal="center" vertical="center" wrapText="1" readingOrder="2"/>
    </xf>
    <xf numFmtId="10" fontId="3" fillId="0" borderId="9" xfId="0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readingOrder="2"/>
    </xf>
    <xf numFmtId="37" fontId="30" fillId="0" borderId="9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readingOrder="2"/>
    </xf>
    <xf numFmtId="164" fontId="3" fillId="0" borderId="9" xfId="0" applyNumberFormat="1" applyFont="1" applyBorder="1" applyAlignment="1">
      <alignment horizontal="left" vertical="center" readingOrder="2"/>
    </xf>
    <xf numFmtId="164" fontId="3" fillId="0" borderId="0" xfId="1" applyNumberFormat="1" applyFont="1" applyBorder="1" applyAlignment="1">
      <alignment horizontal="left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39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 readingOrder="2"/>
    </xf>
    <xf numFmtId="37" fontId="7" fillId="0" borderId="9" xfId="0" applyNumberFormat="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vertical="center" wrapText="1" readingOrder="2"/>
    </xf>
    <xf numFmtId="37" fontId="7" fillId="0" borderId="9" xfId="0" applyNumberFormat="1" applyFont="1" applyBorder="1" applyAlignment="1">
      <alignment vertical="center" wrapText="1" readingOrder="2"/>
    </xf>
    <xf numFmtId="165" fontId="0" fillId="0" borderId="0" xfId="1" applyNumberFormat="1" applyFont="1"/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0" fontId="32" fillId="0" borderId="0" xfId="0" applyFont="1"/>
    <xf numFmtId="0" fontId="3" fillId="0" borderId="0" xfId="0" applyFont="1" applyAlignment="1">
      <alignment vertical="center"/>
    </xf>
    <xf numFmtId="0" fontId="31" fillId="0" borderId="0" xfId="0" applyFont="1"/>
    <xf numFmtId="0" fontId="18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9" fontId="2" fillId="0" borderId="9" xfId="0" applyNumberFormat="1" applyFont="1" applyBorder="1" applyAlignment="1">
      <alignment horizontal="center" vertical="center" readingOrder="2"/>
    </xf>
    <xf numFmtId="10" fontId="2" fillId="0" borderId="9" xfId="0" applyNumberFormat="1" applyFont="1" applyBorder="1" applyAlignment="1">
      <alignment horizontal="center" vertical="center" readingOrder="2"/>
    </xf>
    <xf numFmtId="164" fontId="3" fillId="0" borderId="0" xfId="1" applyNumberFormat="1" applyFont="1" applyFill="1" applyBorder="1" applyAlignment="1">
      <alignment horizontal="center" vertical="center" wrapText="1" readingOrder="2"/>
    </xf>
    <xf numFmtId="164" fontId="2" fillId="0" borderId="9" xfId="0" applyNumberFormat="1" applyFont="1" applyBorder="1" applyAlignment="1">
      <alignment horizontal="center" vertical="center" readingOrder="2"/>
    </xf>
    <xf numFmtId="10" fontId="30" fillId="0" borderId="0" xfId="2" applyNumberFormat="1" applyFont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 wrapText="1" readingOrder="2"/>
    </xf>
    <xf numFmtId="0" fontId="31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39" fontId="7" fillId="0" borderId="9" xfId="0" applyNumberFormat="1" applyFont="1" applyBorder="1" applyAlignment="1">
      <alignment horizontal="center" vertical="center" wrapText="1" readingOrder="2"/>
    </xf>
    <xf numFmtId="10" fontId="7" fillId="0" borderId="9" xfId="0" applyNumberFormat="1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14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14" fontId="2" fillId="0" borderId="1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readingOrder="2"/>
    </xf>
    <xf numFmtId="0" fontId="23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371476</xdr:colOff>
      <xdr:row>33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02355-3A0C-13A3-1F92-0752E4C4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885799" y="0"/>
          <a:ext cx="5248275" cy="701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94C8-A557-4764-99DA-605790BB06B5}">
  <dimension ref="Q4:AC11"/>
  <sheetViews>
    <sheetView rightToLeft="1" tabSelected="1" view="pageBreakPreview" zoomScaleNormal="100" zoomScaleSheetLayoutView="100" workbookViewId="0">
      <selection activeCell="Q1" sqref="Q1:AC1048576"/>
    </sheetView>
  </sheetViews>
  <sheetFormatPr defaultRowHeight="15" x14ac:dyDescent="0.25"/>
  <cols>
    <col min="16" max="16" width="9.140625" customWidth="1"/>
    <col min="17" max="28" width="9" hidden="1" customWidth="1"/>
    <col min="29" max="29" width="17.5703125" hidden="1" customWidth="1"/>
  </cols>
  <sheetData>
    <row r="4" spans="17:29" x14ac:dyDescent="0.25">
      <c r="U4" t="s">
        <v>146</v>
      </c>
    </row>
    <row r="7" spans="17:29" ht="21" x14ac:dyDescent="0.35">
      <c r="U7" s="75" t="s">
        <v>178</v>
      </c>
    </row>
    <row r="8" spans="17:29" ht="15.75" x14ac:dyDescent="0.25">
      <c r="T8" s="117"/>
      <c r="U8" s="118"/>
      <c r="AB8" t="s">
        <v>141</v>
      </c>
      <c r="AC8" s="76">
        <v>820146798104</v>
      </c>
    </row>
    <row r="9" spans="17:29" ht="15.75" x14ac:dyDescent="0.25">
      <c r="Q9" s="117" t="s">
        <v>170</v>
      </c>
      <c r="R9" s="118"/>
      <c r="T9" s="117" t="s">
        <v>179</v>
      </c>
      <c r="U9" s="118"/>
    </row>
    <row r="10" spans="17:29" ht="15.75" x14ac:dyDescent="0.25">
      <c r="T10" s="117"/>
      <c r="U10" s="118"/>
    </row>
    <row r="11" spans="17:29" ht="63.75" thickBot="1" x14ac:dyDescent="0.4">
      <c r="T11" s="27" t="s">
        <v>180</v>
      </c>
      <c r="U11" s="75"/>
      <c r="V11" s="27" t="s">
        <v>181</v>
      </c>
    </row>
  </sheetData>
  <mergeCells count="4">
    <mergeCell ref="T8:U8"/>
    <mergeCell ref="T9:U9"/>
    <mergeCell ref="T10:U10"/>
    <mergeCell ref="Q9:R9"/>
  </mergeCell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4"/>
  <sheetViews>
    <sheetView rightToLeft="1" view="pageBreakPreview" zoomScale="110" zoomScaleNormal="100" zoomScaleSheetLayoutView="110" workbookViewId="0">
      <selection activeCell="R21" sqref="R21"/>
    </sheetView>
  </sheetViews>
  <sheetFormatPr defaultColWidth="9.140625" defaultRowHeight="15.75" x14ac:dyDescent="0.4"/>
  <cols>
    <col min="1" max="1" width="16.5703125" style="6" customWidth="1"/>
    <col min="2" max="2" width="0.5703125" style="6" customWidth="1"/>
    <col min="3" max="3" width="9.140625" style="6" customWidth="1"/>
    <col min="4" max="4" width="0.42578125" style="6" customWidth="1"/>
    <col min="5" max="5" width="13.5703125" style="6" bestFit="1" customWidth="1"/>
    <col min="6" max="6" width="0.85546875" style="6" customWidth="1"/>
    <col min="7" max="7" width="14.5703125" style="6" bestFit="1" customWidth="1"/>
    <col min="8" max="8" width="1" style="6" customWidth="1"/>
    <col min="9" max="9" width="13.5703125" style="6" bestFit="1" customWidth="1"/>
    <col min="10" max="10" width="15.42578125" style="6" bestFit="1" customWidth="1"/>
    <col min="11" max="11" width="0.7109375" style="6" customWidth="1"/>
    <col min="12" max="12" width="13.85546875" style="6" bestFit="1" customWidth="1"/>
    <col min="13" max="13" width="0.5703125" style="6" customWidth="1"/>
    <col min="14" max="14" width="13.5703125" style="6" bestFit="1" customWidth="1"/>
    <col min="15" max="15" width="0.85546875" style="6" customWidth="1"/>
    <col min="16" max="16" width="13.28515625" style="6" bestFit="1" customWidth="1"/>
    <col min="17" max="17" width="0.85546875" style="6" customWidth="1"/>
    <col min="18" max="18" width="13.28515625" style="6" bestFit="1" customWidth="1"/>
    <col min="19" max="19" width="10.5703125" style="6" customWidth="1"/>
    <col min="20" max="16384" width="9.1406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25.5" x14ac:dyDescent="0.4">
      <c r="A5" s="126" t="s">
        <v>126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7" spans="1:19" ht="19.5" customHeight="1" thickBot="1" x14ac:dyDescent="0.45">
      <c r="A7" s="4"/>
      <c r="B7" s="5"/>
      <c r="C7" s="149" t="str">
        <f>مقدمه!T11</f>
        <v>از 1404/10/30 تا  1404/11/30</v>
      </c>
      <c r="D7" s="149"/>
      <c r="E7" s="149"/>
      <c r="F7" s="149"/>
      <c r="G7" s="149"/>
      <c r="H7" s="149"/>
      <c r="I7" s="149"/>
      <c r="J7" s="149"/>
      <c r="K7" s="5"/>
      <c r="L7" s="149" t="str">
        <f>مقدمه!V11</f>
        <v>از ابتدای سال مالی تا 1404/11/30</v>
      </c>
      <c r="M7" s="149"/>
      <c r="N7" s="149"/>
      <c r="O7" s="149"/>
      <c r="P7" s="149"/>
      <c r="Q7" s="149"/>
      <c r="R7" s="149"/>
      <c r="S7" s="149"/>
    </row>
    <row r="8" spans="1:19" ht="19.5" customHeight="1" x14ac:dyDescent="0.4">
      <c r="A8" s="152" t="s">
        <v>118</v>
      </c>
      <c r="B8" s="151"/>
      <c r="C8" s="147" t="s">
        <v>127</v>
      </c>
      <c r="D8" s="150"/>
      <c r="E8" s="147" t="s">
        <v>18</v>
      </c>
      <c r="F8" s="150"/>
      <c r="G8" s="147" t="s">
        <v>19</v>
      </c>
      <c r="H8" s="150"/>
      <c r="I8" s="147" t="s">
        <v>4</v>
      </c>
      <c r="J8" s="147"/>
      <c r="K8" s="151"/>
      <c r="L8" s="147" t="s">
        <v>127</v>
      </c>
      <c r="M8" s="150"/>
      <c r="N8" s="147" t="s">
        <v>18</v>
      </c>
      <c r="O8" s="150"/>
      <c r="P8" s="147" t="s">
        <v>19</v>
      </c>
      <c r="Q8" s="150"/>
      <c r="R8" s="147" t="s">
        <v>4</v>
      </c>
      <c r="S8" s="147"/>
    </row>
    <row r="9" spans="1:19" ht="18.75" customHeight="1" thickBot="1" x14ac:dyDescent="0.45">
      <c r="A9" s="152"/>
      <c r="B9" s="151"/>
      <c r="C9" s="148"/>
      <c r="D9" s="151"/>
      <c r="E9" s="148"/>
      <c r="F9" s="151"/>
      <c r="G9" s="148"/>
      <c r="H9" s="151"/>
      <c r="I9" s="149"/>
      <c r="J9" s="149"/>
      <c r="K9" s="151"/>
      <c r="L9" s="148"/>
      <c r="M9" s="151"/>
      <c r="N9" s="148"/>
      <c r="O9" s="151"/>
      <c r="P9" s="148"/>
      <c r="Q9" s="151"/>
      <c r="R9" s="149"/>
      <c r="S9" s="149"/>
    </row>
    <row r="10" spans="1:19" ht="28.5" customHeight="1" thickBot="1" x14ac:dyDescent="0.45">
      <c r="A10" s="153"/>
      <c r="B10" s="151"/>
      <c r="C10" s="60" t="s">
        <v>87</v>
      </c>
      <c r="D10" s="151"/>
      <c r="E10" s="60" t="s">
        <v>87</v>
      </c>
      <c r="F10" s="151"/>
      <c r="G10" s="60" t="s">
        <v>87</v>
      </c>
      <c r="H10" s="151"/>
      <c r="I10" s="7" t="s">
        <v>8</v>
      </c>
      <c r="J10" s="7" t="s">
        <v>20</v>
      </c>
      <c r="K10" s="151"/>
      <c r="L10" s="60" t="s">
        <v>87</v>
      </c>
      <c r="M10" s="151"/>
      <c r="N10" s="60" t="s">
        <v>87</v>
      </c>
      <c r="O10" s="151"/>
      <c r="P10" s="60" t="s">
        <v>87</v>
      </c>
      <c r="Q10" s="151"/>
      <c r="R10" s="7" t="s">
        <v>8</v>
      </c>
      <c r="S10" s="7" t="s">
        <v>20</v>
      </c>
    </row>
    <row r="11" spans="1:19" ht="32.25" customHeight="1" x14ac:dyDescent="0.4">
      <c r="A11" s="8" t="s">
        <v>155</v>
      </c>
      <c r="B11" s="9"/>
      <c r="C11" s="10"/>
      <c r="D11" s="9"/>
      <c r="E11" s="79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79">
        <v>1371580889</v>
      </c>
      <c r="Q11" s="79"/>
      <c r="R11" s="79">
        <v>1371580889</v>
      </c>
      <c r="S11" s="110">
        <f>R11/درآمدها!$E$11</f>
        <v>-1.4149586300182482E-2</v>
      </c>
    </row>
    <row r="12" spans="1:19" ht="19.5" thickBot="1" x14ac:dyDescent="0.45">
      <c r="A12" s="15" t="s">
        <v>4</v>
      </c>
      <c r="B12" s="92"/>
      <c r="C12" s="93">
        <f>SUM(C11:C11)</f>
        <v>0</v>
      </c>
      <c r="D12" s="92"/>
      <c r="E12" s="94">
        <f>SUM(E11:E11)</f>
        <v>0</v>
      </c>
      <c r="F12" s="92"/>
      <c r="G12" s="94">
        <f>SUM(G11:G11)</f>
        <v>0</v>
      </c>
      <c r="H12" s="92"/>
      <c r="I12" s="94">
        <f>SUM(I11)</f>
        <v>0</v>
      </c>
      <c r="J12" s="111">
        <f>SUM(J11)</f>
        <v>0</v>
      </c>
      <c r="K12" s="92"/>
      <c r="L12" s="94">
        <f>SUM(L11:L11)</f>
        <v>0</v>
      </c>
      <c r="M12" s="92"/>
      <c r="N12" s="94">
        <f>SUM(N11)</f>
        <v>0</v>
      </c>
      <c r="O12" s="92"/>
      <c r="P12" s="94">
        <f>SUM(P11:P11)</f>
        <v>1371580889</v>
      </c>
      <c r="Q12" s="92"/>
      <c r="R12" s="94">
        <f>SUM(R11:R11)</f>
        <v>1371580889</v>
      </c>
      <c r="S12" s="111">
        <f>SUM(S11:S11)</f>
        <v>-1.4149586300182482E-2</v>
      </c>
    </row>
    <row r="13" spans="1:19" ht="16.5" thickTop="1" x14ac:dyDescent="0.4"/>
    <row r="24" spans="19:19" ht="18.75" x14ac:dyDescent="0.4">
      <c r="S24" s="79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="90" zoomScaleNormal="100" zoomScaleSheetLayoutView="90" workbookViewId="0">
      <selection activeCell="O23" sqref="O23"/>
    </sheetView>
  </sheetViews>
  <sheetFormatPr defaultColWidth="9.140625" defaultRowHeight="18" x14ac:dyDescent="0.45"/>
  <cols>
    <col min="1" max="1" width="22.5703125" style="13" customWidth="1"/>
    <col min="2" max="2" width="0.42578125" style="13" customWidth="1"/>
    <col min="3" max="3" width="12" style="13" bestFit="1" customWidth="1"/>
    <col min="4" max="4" width="0.7109375" style="13" customWidth="1"/>
    <col min="5" max="5" width="15.28515625" style="13" bestFit="1" customWidth="1"/>
    <col min="6" max="6" width="0.5703125" style="13" customWidth="1"/>
    <col min="7" max="7" width="14.5703125" style="13" bestFit="1" customWidth="1"/>
    <col min="8" max="8" width="0.5703125" style="13" customWidth="1"/>
    <col min="9" max="9" width="14.42578125" style="13" bestFit="1" customWidth="1"/>
    <col min="10" max="10" width="0.42578125" style="13" customWidth="1"/>
    <col min="11" max="11" width="12" style="13" bestFit="1" customWidth="1"/>
    <col min="12" max="12" width="0.5703125" style="13" customWidth="1"/>
    <col min="13" max="13" width="14.5703125" style="13" bestFit="1" customWidth="1"/>
    <col min="14" max="14" width="0.28515625" style="13" customWidth="1"/>
    <col min="15" max="15" width="14.5703125" style="13" bestFit="1" customWidth="1"/>
    <col min="16" max="16" width="0.5703125" style="13" customWidth="1"/>
    <col min="17" max="17" width="14.5703125" style="13" bestFit="1" customWidth="1"/>
    <col min="18" max="16384" width="9.140625" style="13"/>
  </cols>
  <sheetData>
    <row r="1" spans="1:17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5.5" x14ac:dyDescent="0.45">
      <c r="A4" s="126" t="s">
        <v>122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6" spans="1:17" ht="19.5" customHeight="1" thickBot="1" x14ac:dyDescent="0.5">
      <c r="A6" s="12"/>
      <c r="B6" s="5"/>
      <c r="C6" s="149" t="str">
        <f>مقدمه!T11</f>
        <v>از 1404/10/30 تا  1404/11/30</v>
      </c>
      <c r="D6" s="149"/>
      <c r="E6" s="149"/>
      <c r="F6" s="149"/>
      <c r="G6" s="149"/>
      <c r="H6" s="149"/>
      <c r="I6" s="149"/>
      <c r="J6" s="9"/>
      <c r="K6" s="149" t="str">
        <f>مقدمه!V11</f>
        <v>از ابتدای سال مالی تا 1404/11/30</v>
      </c>
      <c r="L6" s="149"/>
      <c r="M6" s="149"/>
      <c r="N6" s="149"/>
      <c r="O6" s="149"/>
      <c r="P6" s="149"/>
      <c r="Q6" s="149"/>
    </row>
    <row r="7" spans="1:17" ht="20.25" customHeight="1" x14ac:dyDescent="0.45">
      <c r="A7" s="150"/>
      <c r="B7" s="151"/>
      <c r="C7" s="147" t="s">
        <v>22</v>
      </c>
      <c r="D7" s="147"/>
      <c r="E7" s="147" t="s">
        <v>18</v>
      </c>
      <c r="F7" s="150"/>
      <c r="G7" s="147" t="s">
        <v>19</v>
      </c>
      <c r="H7" s="150"/>
      <c r="I7" s="147" t="s">
        <v>4</v>
      </c>
      <c r="J7" s="14"/>
      <c r="K7" s="147" t="s">
        <v>22</v>
      </c>
      <c r="L7" s="147"/>
      <c r="M7" s="147" t="s">
        <v>18</v>
      </c>
      <c r="N7" s="150"/>
      <c r="O7" s="147" t="s">
        <v>19</v>
      </c>
      <c r="P7" s="150"/>
      <c r="Q7" s="147" t="s">
        <v>4</v>
      </c>
    </row>
    <row r="8" spans="1:17" ht="20.25" customHeight="1" x14ac:dyDescent="0.45">
      <c r="A8" s="151"/>
      <c r="B8" s="151"/>
      <c r="C8" s="148"/>
      <c r="D8" s="148"/>
      <c r="E8" s="148"/>
      <c r="F8" s="151"/>
      <c r="G8" s="148"/>
      <c r="H8" s="151"/>
      <c r="I8" s="148"/>
      <c r="J8" s="14"/>
      <c r="K8" s="148"/>
      <c r="L8" s="148"/>
      <c r="M8" s="148"/>
      <c r="N8" s="151"/>
      <c r="O8" s="148"/>
      <c r="P8" s="151"/>
      <c r="Q8" s="148"/>
    </row>
    <row r="9" spans="1:17" ht="18.75" thickBot="1" x14ac:dyDescent="0.5">
      <c r="A9" s="151"/>
      <c r="B9" s="151"/>
      <c r="C9" s="59" t="s">
        <v>87</v>
      </c>
      <c r="D9" s="148"/>
      <c r="E9" s="59" t="s">
        <v>86</v>
      </c>
      <c r="F9" s="151"/>
      <c r="G9" s="59" t="s">
        <v>87</v>
      </c>
      <c r="H9" s="151"/>
      <c r="I9" s="149"/>
      <c r="J9" s="10"/>
      <c r="K9" s="59" t="s">
        <v>87</v>
      </c>
      <c r="L9" s="148"/>
      <c r="M9" s="59" t="s">
        <v>87</v>
      </c>
      <c r="N9" s="151"/>
      <c r="O9" s="59" t="s">
        <v>87</v>
      </c>
      <c r="P9" s="151"/>
      <c r="Q9" s="149"/>
    </row>
    <row r="10" spans="1:17" ht="19.5" thickBot="1" x14ac:dyDescent="0.5">
      <c r="A10" s="15" t="s">
        <v>4</v>
      </c>
      <c r="B10" s="16"/>
      <c r="C10" s="95"/>
      <c r="D10" s="17"/>
      <c r="E10" s="94"/>
      <c r="F10" s="16"/>
      <c r="G10" s="94"/>
      <c r="H10" s="16"/>
      <c r="I10" s="94"/>
      <c r="J10" s="16"/>
      <c r="K10" s="96"/>
      <c r="L10" s="17"/>
      <c r="M10" s="94"/>
      <c r="N10" s="16"/>
      <c r="O10" s="94"/>
      <c r="P10" s="16"/>
      <c r="Q10" s="94"/>
    </row>
    <row r="11" spans="1:17" ht="18.75" thickTop="1" x14ac:dyDescent="0.45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7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154" t="str">
        <f>مقدمه!U4</f>
        <v>صندوق سرمایه گذاری بازده سهام</v>
      </c>
      <c r="B1" s="154"/>
      <c r="C1" s="154"/>
      <c r="D1" s="154"/>
      <c r="E1" s="154"/>
      <c r="F1" s="154"/>
      <c r="G1" s="154"/>
      <c r="H1" s="154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55000000000000004">
      <c r="A2" s="154" t="s">
        <v>84</v>
      </c>
      <c r="B2" s="154"/>
      <c r="C2" s="154"/>
      <c r="D2" s="154"/>
      <c r="E2" s="154"/>
      <c r="F2" s="154"/>
      <c r="G2" s="154"/>
      <c r="H2" s="154"/>
      <c r="I2" s="62"/>
      <c r="J2" s="62"/>
      <c r="K2" s="62"/>
      <c r="L2" s="62"/>
      <c r="M2" s="62"/>
      <c r="N2" s="62"/>
      <c r="O2" s="62"/>
      <c r="P2" s="62"/>
      <c r="Q2" s="62"/>
    </row>
    <row r="3" spans="1:17" ht="21" x14ac:dyDescent="0.55000000000000004">
      <c r="A3" s="154" t="str">
        <f>مقدمه!U7</f>
        <v>برای ماه منتهی به 1404/11/30</v>
      </c>
      <c r="B3" s="154"/>
      <c r="C3" s="154"/>
      <c r="D3" s="154"/>
      <c r="E3" s="154"/>
      <c r="F3" s="154"/>
      <c r="G3" s="154"/>
      <c r="H3" s="154"/>
      <c r="I3" s="62"/>
      <c r="J3" s="62"/>
      <c r="K3" s="62"/>
      <c r="L3" s="62"/>
      <c r="M3" s="62"/>
      <c r="N3" s="62"/>
      <c r="O3" s="62"/>
      <c r="P3" s="62"/>
      <c r="Q3" s="62"/>
    </row>
    <row r="5" spans="1:17" ht="25.5" x14ac:dyDescent="0.25">
      <c r="A5" s="126" t="s">
        <v>123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7" spans="1:17" ht="30" x14ac:dyDescent="0.25">
      <c r="A7" s="63" t="s">
        <v>90</v>
      </c>
      <c r="B7" s="63" t="s">
        <v>91</v>
      </c>
      <c r="C7" s="63" t="s">
        <v>92</v>
      </c>
      <c r="D7" s="63" t="s">
        <v>93</v>
      </c>
      <c r="E7" s="63" t="s">
        <v>94</v>
      </c>
      <c r="F7" s="64" t="s">
        <v>95</v>
      </c>
      <c r="G7" s="63" t="s">
        <v>96</v>
      </c>
      <c r="H7" s="64" t="s">
        <v>97</v>
      </c>
    </row>
    <row r="8" spans="1:17" ht="17.25" x14ac:dyDescent="0.25">
      <c r="A8" s="156" t="s">
        <v>98</v>
      </c>
      <c r="B8" s="157" t="s">
        <v>99</v>
      </c>
      <c r="C8" s="65" t="s">
        <v>100</v>
      </c>
      <c r="D8" s="65"/>
      <c r="E8" s="65"/>
      <c r="F8" s="65"/>
      <c r="G8" s="65"/>
      <c r="H8" s="65"/>
    </row>
    <row r="9" spans="1:17" ht="17.25" x14ac:dyDescent="0.25">
      <c r="A9" s="156"/>
      <c r="B9" s="157"/>
      <c r="C9" s="65" t="s">
        <v>101</v>
      </c>
      <c r="D9" s="65"/>
      <c r="E9" s="65"/>
      <c r="F9" s="65"/>
      <c r="G9" s="65"/>
      <c r="H9" s="65"/>
    </row>
    <row r="10" spans="1:17" ht="17.25" x14ac:dyDescent="0.25">
      <c r="A10" s="156" t="s">
        <v>98</v>
      </c>
      <c r="B10" s="157" t="s">
        <v>102</v>
      </c>
      <c r="C10" s="65" t="s">
        <v>100</v>
      </c>
      <c r="D10" s="65"/>
      <c r="E10" s="65"/>
      <c r="F10" s="65"/>
      <c r="G10" s="65"/>
      <c r="H10" s="65"/>
    </row>
    <row r="11" spans="1:17" ht="17.25" x14ac:dyDescent="0.25">
      <c r="A11" s="156"/>
      <c r="B11" s="157"/>
      <c r="C11" s="65" t="s">
        <v>103</v>
      </c>
      <c r="D11" s="65"/>
      <c r="E11" s="65"/>
      <c r="F11" s="65"/>
      <c r="G11" s="65"/>
      <c r="H11" s="65"/>
    </row>
    <row r="12" spans="1:17" ht="57" x14ac:dyDescent="0.25">
      <c r="A12" s="66" t="s">
        <v>104</v>
      </c>
      <c r="B12" s="67" t="s">
        <v>105</v>
      </c>
      <c r="C12" s="65" t="s">
        <v>106</v>
      </c>
      <c r="D12" s="65"/>
      <c r="E12" s="65"/>
      <c r="F12" s="65"/>
      <c r="G12" s="65"/>
      <c r="H12" s="65"/>
    </row>
    <row r="13" spans="1:17" ht="17.25" x14ac:dyDescent="0.25">
      <c r="A13" s="156" t="s">
        <v>107</v>
      </c>
      <c r="B13" s="156" t="s">
        <v>107</v>
      </c>
      <c r="C13" s="65" t="s">
        <v>108</v>
      </c>
      <c r="D13" s="65"/>
      <c r="E13" s="65"/>
      <c r="F13" s="65"/>
      <c r="G13" s="65"/>
      <c r="H13" s="65"/>
    </row>
    <row r="14" spans="1:17" ht="17.25" x14ac:dyDescent="0.25">
      <c r="A14" s="156"/>
      <c r="B14" s="156"/>
      <c r="C14" s="65" t="s">
        <v>109</v>
      </c>
      <c r="D14" s="65"/>
      <c r="E14" s="65"/>
      <c r="F14" s="65"/>
      <c r="G14" s="65"/>
      <c r="H14" s="65"/>
    </row>
    <row r="15" spans="1:17" ht="17.25" x14ac:dyDescent="0.25">
      <c r="A15" s="156"/>
      <c r="B15" s="156"/>
      <c r="C15" s="65" t="s">
        <v>110</v>
      </c>
      <c r="D15" s="65"/>
      <c r="E15" s="65"/>
      <c r="F15" s="65"/>
      <c r="G15" s="65"/>
      <c r="H15" s="65"/>
    </row>
    <row r="16" spans="1:17" ht="17.25" x14ac:dyDescent="0.25">
      <c r="A16" s="156"/>
      <c r="B16" s="156"/>
      <c r="C16" s="65" t="s">
        <v>111</v>
      </c>
      <c r="D16" s="65"/>
      <c r="E16" s="65"/>
      <c r="F16" s="65"/>
      <c r="G16" s="65"/>
      <c r="H16" s="65"/>
    </row>
    <row r="18" spans="1:6" ht="17.25" x14ac:dyDescent="0.25">
      <c r="A18" s="155" t="s">
        <v>112</v>
      </c>
      <c r="B18" s="155"/>
      <c r="C18" s="155"/>
      <c r="D18" s="155"/>
      <c r="E18" s="155"/>
      <c r="F18" s="155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2"/>
  <sheetViews>
    <sheetView rightToLeft="1" view="pageBreakPreview" zoomScale="110" zoomScaleNormal="100" zoomScaleSheetLayoutView="110" workbookViewId="0">
      <selection activeCell="I16" sqref="I16"/>
    </sheetView>
  </sheetViews>
  <sheetFormatPr defaultColWidth="9.140625" defaultRowHeight="15.75" x14ac:dyDescent="0.4"/>
  <cols>
    <col min="1" max="1" width="31.140625" style="6" bestFit="1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5.7109375" style="6" bestFit="1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1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25.5" x14ac:dyDescent="0.4">
      <c r="A4" s="126" t="s">
        <v>124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158" t="s">
        <v>27</v>
      </c>
      <c r="B6" s="158"/>
      <c r="C6" s="159" t="str">
        <f>مقدمه!T11</f>
        <v>از 1404/10/30 تا  1404/11/30</v>
      </c>
      <c r="D6" s="159"/>
      <c r="E6" s="159"/>
      <c r="F6" s="159"/>
      <c r="G6" s="158" t="str">
        <f>مقدمه!V11</f>
        <v>از ابتدای سال مالی تا 1404/11/30</v>
      </c>
      <c r="H6" s="158"/>
      <c r="I6" s="158"/>
      <c r="J6" s="158"/>
      <c r="K6" s="5"/>
    </row>
    <row r="7" spans="1:11" ht="59.25" customHeight="1" x14ac:dyDescent="0.4">
      <c r="A7" s="35" t="s">
        <v>23</v>
      </c>
      <c r="B7" s="9"/>
      <c r="C7" s="14" t="s">
        <v>24</v>
      </c>
      <c r="D7" s="9"/>
      <c r="E7" s="14" t="s">
        <v>25</v>
      </c>
      <c r="F7" s="28"/>
      <c r="G7" s="14" t="s">
        <v>24</v>
      </c>
      <c r="H7" s="9"/>
      <c r="I7" s="14" t="s">
        <v>25</v>
      </c>
      <c r="J7" s="9"/>
      <c r="K7" s="9"/>
    </row>
    <row r="8" spans="1:11" ht="22.5" customHeight="1" thickBot="1" x14ac:dyDescent="0.45">
      <c r="A8" s="27"/>
      <c r="B8" s="9"/>
      <c r="C8" s="59" t="s">
        <v>87</v>
      </c>
      <c r="D8" s="9"/>
      <c r="E8" s="27"/>
      <c r="F8" s="9"/>
      <c r="G8" s="59" t="s">
        <v>87</v>
      </c>
      <c r="H8" s="9"/>
      <c r="I8" s="27"/>
      <c r="J8" s="9"/>
      <c r="K8" s="9"/>
    </row>
    <row r="9" spans="1:11" ht="18" customHeight="1" x14ac:dyDescent="0.4">
      <c r="A9" s="8" t="s">
        <v>191</v>
      </c>
      <c r="B9" s="8"/>
      <c r="C9" s="79">
        <v>12750</v>
      </c>
      <c r="D9" s="79"/>
      <c r="E9" s="116">
        <v>0.41</v>
      </c>
      <c r="F9" s="79"/>
      <c r="G9" s="79">
        <v>10877509</v>
      </c>
      <c r="H9" s="79"/>
      <c r="I9" s="116">
        <v>349.85</v>
      </c>
      <c r="J9" s="10"/>
      <c r="K9" s="9"/>
    </row>
    <row r="10" spans="1:11" ht="18" customHeight="1" x14ac:dyDescent="0.4">
      <c r="A10" s="8" t="s">
        <v>192</v>
      </c>
      <c r="B10" s="8"/>
      <c r="C10" s="79">
        <v>3847377</v>
      </c>
      <c r="D10" s="79"/>
      <c r="E10" s="116">
        <v>0.08</v>
      </c>
      <c r="F10" s="79"/>
      <c r="G10" s="79">
        <v>3847377</v>
      </c>
      <c r="H10" s="79"/>
      <c r="I10" s="116">
        <v>0.08</v>
      </c>
      <c r="J10" s="10"/>
      <c r="K10" s="9"/>
    </row>
    <row r="11" spans="1:11" ht="19.5" thickBot="1" x14ac:dyDescent="0.45">
      <c r="A11" s="8" t="s">
        <v>4</v>
      </c>
      <c r="B11" s="9"/>
      <c r="C11" s="94">
        <f>SUM(C9:C10)</f>
        <v>3860127</v>
      </c>
      <c r="D11" s="112"/>
      <c r="E11" s="113">
        <f>SUM(E9:E10)</f>
        <v>0.49</v>
      </c>
      <c r="F11" s="92"/>
      <c r="G11" s="94">
        <f>SUM(G9:G10)</f>
        <v>14724886</v>
      </c>
      <c r="H11" s="92"/>
      <c r="I11" s="93">
        <f>SUM(I9:I10)</f>
        <v>349.93</v>
      </c>
      <c r="J11" s="9"/>
      <c r="K11" s="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32.42578125" customWidth="1"/>
    <col min="2" max="2" width="1.42578125" customWidth="1"/>
    <col min="3" max="3" width="16" bestFit="1" customWidth="1"/>
    <col min="4" max="4" width="1.28515625" customWidth="1"/>
    <col min="5" max="5" width="17.42578125" bestFit="1" customWidth="1"/>
  </cols>
  <sheetData>
    <row r="1" spans="1: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</row>
    <row r="2" spans="1:5" ht="21" x14ac:dyDescent="0.55000000000000004">
      <c r="A2" s="125" t="s">
        <v>84</v>
      </c>
      <c r="B2" s="125"/>
      <c r="C2" s="125"/>
      <c r="D2" s="125"/>
      <c r="E2" s="125"/>
    </row>
    <row r="3" spans="1:5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</row>
    <row r="4" spans="1:5" ht="25.5" x14ac:dyDescent="0.25">
      <c r="A4" s="126" t="s">
        <v>125</v>
      </c>
      <c r="B4" s="126"/>
      <c r="C4" s="126"/>
      <c r="D4" s="126"/>
      <c r="E4" s="126"/>
    </row>
    <row r="5" spans="1:5" ht="32.25" thickBot="1" x14ac:dyDescent="0.3">
      <c r="A5" s="12"/>
      <c r="B5" s="5"/>
      <c r="C5" s="27" t="str">
        <f>مقدمه!T11</f>
        <v>از 1404/10/30 تا  1404/11/30</v>
      </c>
      <c r="D5" s="9"/>
      <c r="E5" s="27" t="str">
        <f>مقدمه!V11</f>
        <v>از ابتدای سال مالی تا 1404/11/30</v>
      </c>
    </row>
    <row r="6" spans="1:5" ht="16.5" customHeight="1" x14ac:dyDescent="0.25">
      <c r="A6" s="150" t="s">
        <v>39</v>
      </c>
      <c r="B6" s="151"/>
      <c r="C6" s="147" t="s">
        <v>8</v>
      </c>
      <c r="D6" s="14"/>
      <c r="E6" s="147" t="s">
        <v>8</v>
      </c>
    </row>
    <row r="7" spans="1:5" ht="16.5" thickBot="1" x14ac:dyDescent="0.3">
      <c r="A7" s="151"/>
      <c r="B7" s="151"/>
      <c r="C7" s="149"/>
      <c r="D7" s="10"/>
      <c r="E7" s="149"/>
    </row>
    <row r="8" spans="1:5" ht="18.75" x14ac:dyDescent="0.25">
      <c r="A8" s="15" t="s">
        <v>39</v>
      </c>
      <c r="B8" s="9"/>
      <c r="C8" s="98">
        <v>0</v>
      </c>
      <c r="D8" s="98"/>
      <c r="E8" s="98">
        <v>317505882</v>
      </c>
    </row>
    <row r="9" spans="1:5" ht="18.75" x14ac:dyDescent="0.25">
      <c r="A9" s="15" t="s">
        <v>159</v>
      </c>
      <c r="B9" s="16"/>
      <c r="C9" s="98">
        <v>332014161</v>
      </c>
      <c r="D9" s="99"/>
      <c r="E9" s="98">
        <v>1694324458</v>
      </c>
    </row>
    <row r="10" spans="1:5" ht="19.5" thickBot="1" x14ac:dyDescent="0.3">
      <c r="A10" s="15" t="s">
        <v>4</v>
      </c>
      <c r="B10" s="16"/>
      <c r="C10" s="100">
        <f>SUM(C8:C9)</f>
        <v>332014161</v>
      </c>
      <c r="D10" s="99"/>
      <c r="E10" s="100">
        <f>SUM(E8:E9)</f>
        <v>2011830340</v>
      </c>
    </row>
    <row r="11" spans="1:5" ht="15.75" thickTop="1" x14ac:dyDescent="0.25">
      <c r="C11" s="97"/>
      <c r="D11" s="97"/>
      <c r="E11" s="97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8"/>
  <sheetViews>
    <sheetView rightToLeft="1" view="pageBreakPreview" zoomScaleNormal="100" zoomScaleSheetLayoutView="100" workbookViewId="0">
      <selection activeCell="O39" sqref="O39"/>
    </sheetView>
  </sheetViews>
  <sheetFormatPr defaultColWidth="9.140625" defaultRowHeight="12.75" x14ac:dyDescent="0.2"/>
  <cols>
    <col min="1" max="1" width="19.85546875" style="36" bestFit="1" customWidth="1"/>
    <col min="2" max="2" width="0.85546875" style="36" customWidth="1"/>
    <col min="3" max="3" width="10.5703125" style="36" customWidth="1"/>
    <col min="4" max="4" width="1" style="36" customWidth="1"/>
    <col min="5" max="5" width="14.7109375" style="36" customWidth="1"/>
    <col min="6" max="6" width="1" style="36" customWidth="1"/>
    <col min="7" max="7" width="9.140625" style="36"/>
    <col min="8" max="8" width="0.85546875" style="36" customWidth="1"/>
    <col min="9" max="9" width="12.85546875" style="36" bestFit="1" customWidth="1"/>
    <col min="10" max="10" width="1" style="36" customWidth="1"/>
    <col min="11" max="11" width="13" style="36" bestFit="1" customWidth="1"/>
    <col min="12" max="12" width="1.140625" style="36" customWidth="1"/>
    <col min="13" max="13" width="13" style="36" bestFit="1" customWidth="1"/>
    <col min="14" max="14" width="0.85546875" style="36" customWidth="1"/>
    <col min="15" max="15" width="15.85546875" style="36" bestFit="1" customWidth="1"/>
    <col min="16" max="16" width="1" style="36" customWidth="1"/>
    <col min="17" max="17" width="14" style="36" bestFit="1" customWidth="1"/>
    <col min="18" max="18" width="0.7109375" style="36" customWidth="1"/>
    <col min="19" max="19" width="15.7109375" style="36" bestFit="1" customWidth="1"/>
    <col min="20" max="16384" width="9.140625" style="36"/>
  </cols>
  <sheetData>
    <row r="1" spans="1:22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2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2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2" ht="25.5" x14ac:dyDescent="0.2">
      <c r="A4" s="126" t="s">
        <v>17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"/>
      <c r="U4" s="38"/>
      <c r="V4" s="38"/>
    </row>
    <row r="5" spans="1:22" ht="16.5" customHeight="1" thickBot="1" x14ac:dyDescent="0.45">
      <c r="A5" s="6"/>
      <c r="B5" s="6"/>
      <c r="C5" s="129" t="s">
        <v>64</v>
      </c>
      <c r="D5" s="129"/>
      <c r="E5" s="129"/>
      <c r="F5" s="129"/>
      <c r="G5" s="129"/>
      <c r="H5" s="6"/>
      <c r="I5" s="149" t="str">
        <f>مقدمه!T11</f>
        <v>از 1404/10/30 تا  1404/11/30</v>
      </c>
      <c r="J5" s="149"/>
      <c r="K5" s="149"/>
      <c r="L5" s="149"/>
      <c r="M5" s="149"/>
      <c r="N5" s="5"/>
      <c r="O5" s="149" t="str">
        <f>مقدمه!V11</f>
        <v>از ابتدای سال مالی تا 1404/11/30</v>
      </c>
      <c r="P5" s="149"/>
      <c r="Q5" s="149"/>
      <c r="R5" s="149"/>
      <c r="S5" s="149"/>
      <c r="T5" s="5"/>
      <c r="U5" s="5"/>
      <c r="V5" s="5"/>
    </row>
    <row r="6" spans="1:22" ht="47.25" customHeight="1" thickBot="1" x14ac:dyDescent="0.45">
      <c r="A6" s="47" t="s">
        <v>43</v>
      </c>
      <c r="B6" s="48"/>
      <c r="C6" s="26" t="s">
        <v>58</v>
      </c>
      <c r="D6" s="71"/>
      <c r="E6" s="49" t="s">
        <v>63</v>
      </c>
      <c r="F6" s="9"/>
      <c r="G6" s="49" t="s">
        <v>59</v>
      </c>
      <c r="H6" s="9"/>
      <c r="I6" s="49" t="s">
        <v>60</v>
      </c>
      <c r="J6" s="9"/>
      <c r="K6" s="26" t="s">
        <v>61</v>
      </c>
      <c r="L6" s="9"/>
      <c r="M6" s="49" t="s">
        <v>62</v>
      </c>
      <c r="N6" s="102"/>
      <c r="O6" s="49" t="s">
        <v>60</v>
      </c>
      <c r="P6" s="9"/>
      <c r="Q6" s="49" t="s">
        <v>61</v>
      </c>
      <c r="R6" s="9"/>
      <c r="S6" s="49" t="s">
        <v>62</v>
      </c>
    </row>
    <row r="7" spans="1:22" ht="19.5" thickBot="1" x14ac:dyDescent="0.3">
      <c r="A7" s="36" t="s">
        <v>4</v>
      </c>
      <c r="I7" s="94"/>
      <c r="J7" s="101"/>
      <c r="K7" s="94"/>
      <c r="L7" s="101"/>
      <c r="M7" s="94"/>
      <c r="N7" s="101"/>
      <c r="O7" s="94"/>
      <c r="P7" s="101"/>
      <c r="Q7" s="94"/>
      <c r="R7" s="101"/>
      <c r="S7" s="94"/>
    </row>
    <row r="8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8"/>
  <sheetViews>
    <sheetView rightToLeft="1" view="pageBreakPreview" zoomScale="106" zoomScaleNormal="100" zoomScaleSheetLayoutView="106" workbookViewId="0">
      <selection activeCell="K15" sqref="K15"/>
    </sheetView>
  </sheetViews>
  <sheetFormatPr defaultColWidth="9.140625" defaultRowHeight="12.75" x14ac:dyDescent="0.25"/>
  <cols>
    <col min="1" max="1" width="15" style="72" customWidth="1"/>
    <col min="2" max="2" width="0.85546875" style="72" customWidth="1"/>
    <col min="3" max="3" width="10.5703125" style="72" customWidth="1"/>
    <col min="4" max="4" width="1" style="72" customWidth="1"/>
    <col min="5" max="5" width="14.7109375" style="72" customWidth="1"/>
    <col min="6" max="6" width="1" style="72" customWidth="1"/>
    <col min="7" max="7" width="9.140625" style="72"/>
    <col min="8" max="8" width="0.85546875" style="72" customWidth="1"/>
    <col min="9" max="9" width="19.7109375" style="72" customWidth="1"/>
    <col min="10" max="10" width="1" style="72" customWidth="1"/>
    <col min="11" max="11" width="18.5703125" style="72" customWidth="1"/>
    <col min="12" max="16384" width="9.140625" style="72"/>
  </cols>
  <sheetData>
    <row r="1" spans="1:1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73"/>
    </row>
    <row r="2" spans="1:15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73"/>
    </row>
    <row r="3" spans="1:15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73"/>
    </row>
    <row r="4" spans="1:15" ht="25.5" x14ac:dyDescent="0.25">
      <c r="A4" s="126" t="s">
        <v>127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38"/>
      <c r="M4" s="38"/>
      <c r="N4" s="38"/>
      <c r="O4" s="38"/>
    </row>
    <row r="5" spans="1:15" ht="32.25" thickBot="1" x14ac:dyDescent="0.3">
      <c r="A5" s="74"/>
      <c r="B5" s="74"/>
      <c r="C5" s="74"/>
      <c r="D5" s="74"/>
      <c r="E5" s="74"/>
      <c r="F5" s="74"/>
      <c r="G5" s="74"/>
      <c r="H5" s="74"/>
      <c r="I5" s="12" t="str">
        <f>مقدمه!T11</f>
        <v>از 1404/10/30 تا  1404/11/30</v>
      </c>
      <c r="J5" s="12"/>
      <c r="K5" s="27" t="str">
        <f>مقدمه!V11</f>
        <v>از ابتدای سال مالی تا 1404/11/30</v>
      </c>
      <c r="L5" s="14"/>
    </row>
    <row r="6" spans="1:15" ht="47.25" customHeight="1" thickBot="1" x14ac:dyDescent="0.3">
      <c r="A6" s="26" t="s">
        <v>131</v>
      </c>
      <c r="B6" s="71"/>
      <c r="C6" s="26" t="s">
        <v>132</v>
      </c>
      <c r="D6" s="71"/>
      <c r="E6" s="26" t="s">
        <v>136</v>
      </c>
      <c r="F6" s="71"/>
      <c r="G6" s="26" t="s">
        <v>133</v>
      </c>
      <c r="H6" s="71"/>
      <c r="I6" s="26" t="s">
        <v>137</v>
      </c>
      <c r="J6" s="71"/>
      <c r="K6" s="26" t="s">
        <v>137</v>
      </c>
    </row>
    <row r="7" spans="1:15" ht="16.5" thickBot="1" x14ac:dyDescent="0.3">
      <c r="I7" s="11" t="s">
        <v>21</v>
      </c>
      <c r="K7" s="11" t="s">
        <v>21</v>
      </c>
    </row>
    <row r="8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8"/>
  <sheetViews>
    <sheetView rightToLeft="1" view="pageBreakPreview" zoomScaleNormal="100" zoomScaleSheetLayoutView="100" workbookViewId="0">
      <selection activeCell="N6" sqref="N6"/>
    </sheetView>
  </sheetViews>
  <sheetFormatPr defaultRowHeight="15" x14ac:dyDescent="0.25"/>
  <cols>
    <col min="1" max="1" width="20.140625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18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25.5" x14ac:dyDescent="0.25">
      <c r="A4" s="126" t="s">
        <v>139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6.5" customHeight="1" thickBot="1" x14ac:dyDescent="0.5">
      <c r="A5" s="42"/>
      <c r="B5" s="160"/>
      <c r="C5" s="160"/>
      <c r="D5" s="160"/>
      <c r="E5" s="160"/>
      <c r="F5" s="160"/>
      <c r="G5" s="13"/>
      <c r="H5" s="149" t="str">
        <f>مقدمه!T11</f>
        <v>از 1404/10/30 تا  1404/11/30</v>
      </c>
      <c r="I5" s="149"/>
      <c r="J5" s="149"/>
      <c r="K5" s="149"/>
      <c r="L5" s="149"/>
      <c r="M5" s="13"/>
      <c r="N5" s="149" t="str">
        <f>مقدمه!V11</f>
        <v>از ابتدای سال مالی تا 1404/11/30</v>
      </c>
      <c r="O5" s="149"/>
      <c r="P5" s="149"/>
      <c r="Q5" s="149"/>
      <c r="R5" s="149"/>
    </row>
    <row r="6" spans="1:18" ht="38.25" customHeight="1" thickBot="1" x14ac:dyDescent="0.5">
      <c r="A6" s="13" t="s">
        <v>56</v>
      </c>
      <c r="B6" s="50" t="s">
        <v>65</v>
      </c>
      <c r="C6" s="51"/>
      <c r="D6" s="50" t="s">
        <v>32</v>
      </c>
      <c r="E6" s="51"/>
      <c r="F6" s="50" t="s">
        <v>54</v>
      </c>
      <c r="G6" s="51"/>
      <c r="H6" s="50" t="s">
        <v>85</v>
      </c>
      <c r="I6" s="51"/>
      <c r="J6" s="50" t="s">
        <v>61</v>
      </c>
      <c r="K6" s="51"/>
      <c r="L6" s="50" t="s">
        <v>66</v>
      </c>
      <c r="M6" s="13"/>
      <c r="N6" s="50" t="s">
        <v>85</v>
      </c>
      <c r="O6" s="51"/>
      <c r="P6" s="50" t="s">
        <v>61</v>
      </c>
      <c r="Q6" s="51"/>
      <c r="R6" s="50" t="s">
        <v>66</v>
      </c>
    </row>
    <row r="7" spans="1:18" ht="18.75" thickBot="1" x14ac:dyDescent="0.5">
      <c r="A7" s="13"/>
      <c r="B7" s="13"/>
      <c r="C7" s="13"/>
      <c r="D7" s="13"/>
      <c r="E7" s="13"/>
      <c r="F7" s="13"/>
      <c r="G7" s="13"/>
      <c r="H7" s="11" t="s">
        <v>21</v>
      </c>
      <c r="I7" s="13"/>
      <c r="J7" s="11" t="s">
        <v>21</v>
      </c>
      <c r="K7" s="13"/>
      <c r="L7" s="11" t="s">
        <v>21</v>
      </c>
      <c r="M7" s="13"/>
      <c r="N7" s="11" t="s">
        <v>21</v>
      </c>
      <c r="O7" s="13"/>
      <c r="P7" s="11" t="s">
        <v>21</v>
      </c>
      <c r="Q7" s="13"/>
      <c r="R7" s="11" t="s">
        <v>21</v>
      </c>
    </row>
    <row r="8" spans="1:18" ht="18.75" thickTop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96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L10"/>
  <sheetViews>
    <sheetView rightToLeft="1" view="pageBreakPreview" zoomScale="110" zoomScaleNormal="100" zoomScaleSheetLayoutView="110" workbookViewId="0">
      <selection activeCell="N16" sqref="N16"/>
    </sheetView>
  </sheetViews>
  <sheetFormatPr defaultRowHeight="15" x14ac:dyDescent="0.25"/>
  <cols>
    <col min="1" max="1" width="23.140625" bestFit="1" customWidth="1"/>
    <col min="2" max="2" width="12.42578125" bestFit="1" customWidth="1"/>
    <col min="3" max="3" width="0.85546875" customWidth="1"/>
    <col min="4" max="4" width="9" bestFit="1" customWidth="1"/>
    <col min="5" max="5" width="0.7109375" customWidth="1"/>
    <col min="6" max="6" width="12.42578125" bestFit="1" customWidth="1"/>
    <col min="7" max="7" width="0.7109375" customWidth="1"/>
    <col min="8" max="8" width="15.7109375" bestFit="1" customWidth="1"/>
    <col min="9" max="9" width="0.5703125" customWidth="1"/>
    <col min="10" max="10" width="9" bestFit="1" customWidth="1"/>
    <col min="11" max="11" width="0.5703125" customWidth="1"/>
    <col min="12" max="12" width="15.7109375" bestFit="1" customWidth="1"/>
  </cols>
  <sheetData>
    <row r="1" spans="1:12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25.5" x14ac:dyDescent="0.25">
      <c r="A4" s="126" t="s">
        <v>140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6.5" customHeight="1" thickBot="1" x14ac:dyDescent="0.5">
      <c r="A5" s="42"/>
      <c r="B5" s="149" t="str">
        <f>مقدمه!T11</f>
        <v>از 1404/10/30 تا  1404/11/30</v>
      </c>
      <c r="C5" s="149"/>
      <c r="D5" s="149"/>
      <c r="E5" s="149"/>
      <c r="F5" s="149"/>
      <c r="G5" s="13"/>
      <c r="H5" s="149" t="str">
        <f>مقدمه!V11</f>
        <v>از ابتدای سال مالی تا 1404/11/30</v>
      </c>
      <c r="I5" s="149"/>
      <c r="J5" s="149"/>
      <c r="K5" s="149"/>
      <c r="L5" s="149"/>
    </row>
    <row r="6" spans="1:12" ht="38.25" customHeight="1" thickBot="1" x14ac:dyDescent="0.5">
      <c r="A6" s="13" t="s">
        <v>56</v>
      </c>
      <c r="B6" s="50" t="s">
        <v>85</v>
      </c>
      <c r="C6" s="51"/>
      <c r="D6" s="50" t="s">
        <v>61</v>
      </c>
      <c r="E6" s="51"/>
      <c r="F6" s="50" t="s">
        <v>66</v>
      </c>
      <c r="G6" s="13"/>
      <c r="H6" s="50" t="s">
        <v>85</v>
      </c>
      <c r="I6" s="51"/>
      <c r="J6" s="50" t="s">
        <v>61</v>
      </c>
      <c r="K6" s="51"/>
      <c r="L6" s="50" t="s">
        <v>66</v>
      </c>
    </row>
    <row r="7" spans="1:12" ht="18.75" x14ac:dyDescent="0.45">
      <c r="A7" s="13" t="s">
        <v>142</v>
      </c>
      <c r="B7" s="79">
        <v>3847377</v>
      </c>
      <c r="C7" s="79"/>
      <c r="D7" s="79">
        <v>0</v>
      </c>
      <c r="E7" s="79"/>
      <c r="F7" s="79">
        <v>3847377</v>
      </c>
      <c r="G7" s="79"/>
      <c r="H7" s="79">
        <v>3847377</v>
      </c>
      <c r="I7" s="79"/>
      <c r="J7" s="79">
        <v>0</v>
      </c>
      <c r="K7" s="79"/>
      <c r="L7" s="79">
        <v>3847377</v>
      </c>
    </row>
    <row r="8" spans="1:12" ht="18.75" x14ac:dyDescent="0.45">
      <c r="A8" s="13" t="s">
        <v>143</v>
      </c>
      <c r="B8" s="79">
        <v>12750</v>
      </c>
      <c r="C8" s="79"/>
      <c r="D8" s="79">
        <v>0</v>
      </c>
      <c r="E8" s="79"/>
      <c r="F8" s="79">
        <v>12750</v>
      </c>
      <c r="G8" s="79"/>
      <c r="H8" s="79">
        <v>10877509</v>
      </c>
      <c r="I8" s="79"/>
      <c r="J8" s="79">
        <v>0</v>
      </c>
      <c r="K8" s="79"/>
      <c r="L8" s="79">
        <v>10877509</v>
      </c>
    </row>
    <row r="9" spans="1:12" ht="19.5" thickBot="1" x14ac:dyDescent="0.5">
      <c r="A9" s="13"/>
      <c r="B9" s="94">
        <f>SUM(B7:B8)</f>
        <v>3860127</v>
      </c>
      <c r="C9" s="103"/>
      <c r="D9" s="94">
        <f>SUM(D7:D8)</f>
        <v>0</v>
      </c>
      <c r="E9" s="103"/>
      <c r="F9" s="94">
        <f>SUM(F7:F8)</f>
        <v>3860127</v>
      </c>
      <c r="G9" s="103"/>
      <c r="H9" s="94">
        <f>SUM(H7:H8)</f>
        <v>14724886</v>
      </c>
      <c r="I9" s="103"/>
      <c r="J9" s="94">
        <f>SUM(J7:J8)</f>
        <v>0</v>
      </c>
      <c r="K9" s="103"/>
      <c r="L9" s="94">
        <f>SUM(L7:L8)</f>
        <v>14724886</v>
      </c>
    </row>
    <row r="10" spans="1:12" ht="18.75" thickTop="1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P43"/>
  <sheetViews>
    <sheetView rightToLeft="1" view="pageBreakPreview" topLeftCell="A22" zoomScaleNormal="100" zoomScaleSheetLayoutView="100" workbookViewId="0">
      <selection activeCell="L51" sqref="L51"/>
    </sheetView>
  </sheetViews>
  <sheetFormatPr defaultRowHeight="15" x14ac:dyDescent="0.25"/>
  <cols>
    <col min="1" max="1" width="31.140625" bestFit="1" customWidth="1"/>
    <col min="2" max="2" width="12.85546875" bestFit="1" customWidth="1"/>
    <col min="3" max="3" width="0.85546875" customWidth="1"/>
    <col min="4" max="4" width="16.7109375" bestFit="1" customWidth="1"/>
    <col min="5" max="5" width="0.5703125" customWidth="1"/>
    <col min="6" max="6" width="17.5703125" bestFit="1" customWidth="1"/>
    <col min="7" max="7" width="0.85546875" customWidth="1"/>
    <col min="8" max="8" width="17.85546875" customWidth="1"/>
    <col min="9" max="9" width="0.5703125" customWidth="1"/>
    <col min="10" max="10" width="12.85546875" bestFit="1" customWidth="1"/>
    <col min="11" max="11" width="0.42578125" customWidth="1"/>
    <col min="12" max="12" width="18.28515625" bestFit="1" customWidth="1"/>
    <col min="13" max="13" width="0.42578125" customWidth="1"/>
    <col min="14" max="14" width="19.28515625" bestFit="1" customWidth="1"/>
    <col min="15" max="15" width="0.5703125" customWidth="1"/>
    <col min="16" max="16" width="18" customWidth="1"/>
  </cols>
  <sheetData>
    <row r="1" spans="1:16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25.5" x14ac:dyDescent="0.25">
      <c r="A4" s="126" t="s">
        <v>76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ht="16.5" customHeight="1" thickBot="1" x14ac:dyDescent="0.6">
      <c r="A5" s="54"/>
      <c r="B5" s="149" t="str">
        <f>مقدمه!T11</f>
        <v>از 1404/10/30 تا  1404/11/30</v>
      </c>
      <c r="C5" s="149"/>
      <c r="D5" s="149"/>
      <c r="E5" s="149"/>
      <c r="F5" s="149"/>
      <c r="G5" s="149"/>
      <c r="H5" s="149"/>
      <c r="I5" s="54"/>
      <c r="J5" s="149" t="str">
        <f>مقدمه!V11</f>
        <v>از ابتدای سال مالی تا 1404/11/30</v>
      </c>
      <c r="K5" s="149"/>
      <c r="L5" s="149"/>
      <c r="M5" s="149"/>
      <c r="N5" s="149"/>
      <c r="O5" s="149"/>
      <c r="P5" s="149"/>
    </row>
    <row r="6" spans="1:16" ht="39.75" thickBot="1" x14ac:dyDescent="0.6">
      <c r="A6" s="55" t="s">
        <v>56</v>
      </c>
      <c r="B6" s="56" t="s">
        <v>5</v>
      </c>
      <c r="C6" s="55"/>
      <c r="D6" s="57" t="s">
        <v>71</v>
      </c>
      <c r="E6" s="55"/>
      <c r="F6" s="56" t="s">
        <v>68</v>
      </c>
      <c r="G6" s="55"/>
      <c r="H6" s="58" t="s">
        <v>72</v>
      </c>
      <c r="I6" s="54"/>
      <c r="J6" s="56" t="s">
        <v>5</v>
      </c>
      <c r="K6" s="55"/>
      <c r="L6" s="57" t="s">
        <v>30</v>
      </c>
      <c r="M6" s="55"/>
      <c r="N6" s="56" t="s">
        <v>68</v>
      </c>
      <c r="O6" s="55"/>
      <c r="P6" s="58" t="s">
        <v>72</v>
      </c>
    </row>
    <row r="7" spans="1:16" ht="18.75" x14ac:dyDescent="0.45">
      <c r="A7" s="13" t="s">
        <v>176</v>
      </c>
      <c r="B7" s="79">
        <v>16786</v>
      </c>
      <c r="C7" s="79"/>
      <c r="D7" s="79">
        <v>468873289</v>
      </c>
      <c r="E7" s="79"/>
      <c r="F7" s="79">
        <v>-618880285</v>
      </c>
      <c r="G7" s="79"/>
      <c r="H7" s="79">
        <v>-150006996</v>
      </c>
      <c r="I7" s="79"/>
      <c r="J7" s="79">
        <v>421909</v>
      </c>
      <c r="K7" s="79"/>
      <c r="L7" s="79">
        <v>14670301251</v>
      </c>
      <c r="M7" s="79"/>
      <c r="N7" s="79">
        <v>-15555293830</v>
      </c>
      <c r="O7" s="79"/>
      <c r="P7" s="79">
        <v>-884992579</v>
      </c>
    </row>
    <row r="8" spans="1:16" ht="18.75" x14ac:dyDescent="0.45">
      <c r="A8" s="13" t="s">
        <v>158</v>
      </c>
      <c r="B8" s="79">
        <v>5180720</v>
      </c>
      <c r="C8" s="79"/>
      <c r="D8" s="79">
        <v>30119643572</v>
      </c>
      <c r="E8" s="79"/>
      <c r="F8" s="79">
        <v>-30128224165</v>
      </c>
      <c r="G8" s="79"/>
      <c r="H8" s="79">
        <v>-8580593</v>
      </c>
      <c r="I8" s="79"/>
      <c r="J8" s="79">
        <v>8180720</v>
      </c>
      <c r="K8" s="79"/>
      <c r="L8" s="79">
        <v>47027924496</v>
      </c>
      <c r="M8" s="79"/>
      <c r="N8" s="79">
        <v>-47783255120</v>
      </c>
      <c r="O8" s="79"/>
      <c r="P8" s="79">
        <v>-755330624</v>
      </c>
    </row>
    <row r="9" spans="1:16" ht="18.75" x14ac:dyDescent="0.45">
      <c r="A9" s="13" t="s">
        <v>168</v>
      </c>
      <c r="B9" s="79">
        <v>0</v>
      </c>
      <c r="C9" s="79"/>
      <c r="D9" s="79">
        <v>0</v>
      </c>
      <c r="E9" s="79"/>
      <c r="F9" s="79">
        <v>0</v>
      </c>
      <c r="G9" s="79"/>
      <c r="H9" s="79">
        <v>0</v>
      </c>
      <c r="I9" s="79"/>
      <c r="J9" s="79">
        <v>375000</v>
      </c>
      <c r="K9" s="79"/>
      <c r="L9" s="79">
        <v>10308238243</v>
      </c>
      <c r="M9" s="79"/>
      <c r="N9" s="79">
        <v>-10083943875</v>
      </c>
      <c r="O9" s="79"/>
      <c r="P9" s="79">
        <v>224294368</v>
      </c>
    </row>
    <row r="10" spans="1:16" ht="18.75" x14ac:dyDescent="0.45">
      <c r="A10" s="13" t="s">
        <v>164</v>
      </c>
      <c r="B10" s="79">
        <v>0</v>
      </c>
      <c r="C10" s="79"/>
      <c r="D10" s="79">
        <v>0</v>
      </c>
      <c r="E10" s="79"/>
      <c r="F10" s="79">
        <v>0</v>
      </c>
      <c r="G10" s="79"/>
      <c r="H10" s="79">
        <v>0</v>
      </c>
      <c r="I10" s="79"/>
      <c r="J10" s="79">
        <v>2950000</v>
      </c>
      <c r="K10" s="79"/>
      <c r="L10" s="79">
        <v>47827910378</v>
      </c>
      <c r="M10" s="79"/>
      <c r="N10" s="79">
        <v>-47477243188</v>
      </c>
      <c r="O10" s="79"/>
      <c r="P10" s="79">
        <v>350667190</v>
      </c>
    </row>
    <row r="11" spans="1:16" ht="18.75" x14ac:dyDescent="0.45">
      <c r="A11" s="13" t="s">
        <v>147</v>
      </c>
      <c r="B11" s="79">
        <v>0</v>
      </c>
      <c r="C11" s="79"/>
      <c r="D11" s="79">
        <v>0</v>
      </c>
      <c r="E11" s="79"/>
      <c r="F11" s="79">
        <v>0</v>
      </c>
      <c r="G11" s="79"/>
      <c r="H11" s="79">
        <v>0</v>
      </c>
      <c r="I11" s="79"/>
      <c r="J11" s="79">
        <v>4200000</v>
      </c>
      <c r="K11" s="79"/>
      <c r="L11" s="79">
        <v>48870612831</v>
      </c>
      <c r="M11" s="79"/>
      <c r="N11" s="79">
        <v>-46217952060</v>
      </c>
      <c r="O11" s="79"/>
      <c r="P11" s="79">
        <v>2652660771</v>
      </c>
    </row>
    <row r="12" spans="1:16" ht="18.75" x14ac:dyDescent="0.45">
      <c r="A12" s="13" t="s">
        <v>174</v>
      </c>
      <c r="B12" s="79">
        <v>0</v>
      </c>
      <c r="C12" s="79"/>
      <c r="D12" s="79">
        <v>0</v>
      </c>
      <c r="E12" s="79"/>
      <c r="F12" s="79">
        <v>0</v>
      </c>
      <c r="G12" s="79"/>
      <c r="H12" s="79">
        <v>0</v>
      </c>
      <c r="I12" s="79"/>
      <c r="J12" s="79">
        <v>3769340</v>
      </c>
      <c r="K12" s="79"/>
      <c r="L12" s="79">
        <v>17799626170</v>
      </c>
      <c r="M12" s="79"/>
      <c r="N12" s="79">
        <v>-18952641816</v>
      </c>
      <c r="O12" s="79"/>
      <c r="P12" s="79">
        <v>-1153015646</v>
      </c>
    </row>
    <row r="13" spans="1:16" ht="18.75" x14ac:dyDescent="0.45">
      <c r="A13" s="13" t="s">
        <v>154</v>
      </c>
      <c r="B13" s="79">
        <v>0</v>
      </c>
      <c r="C13" s="79"/>
      <c r="D13" s="79">
        <v>0</v>
      </c>
      <c r="E13" s="79"/>
      <c r="F13" s="79">
        <v>0</v>
      </c>
      <c r="G13" s="79"/>
      <c r="H13" s="79">
        <v>0</v>
      </c>
      <c r="I13" s="79"/>
      <c r="J13" s="79">
        <v>80000000</v>
      </c>
      <c r="K13" s="79"/>
      <c r="L13" s="79">
        <v>141769580226</v>
      </c>
      <c r="M13" s="79"/>
      <c r="N13" s="79">
        <v>-144891029422</v>
      </c>
      <c r="O13" s="79"/>
      <c r="P13" s="79">
        <v>-3121449196</v>
      </c>
    </row>
    <row r="14" spans="1:16" ht="18.75" x14ac:dyDescent="0.45">
      <c r="A14" s="13" t="s">
        <v>182</v>
      </c>
      <c r="B14" s="79">
        <v>3000000</v>
      </c>
      <c r="C14" s="79"/>
      <c r="D14" s="79">
        <v>25734820323</v>
      </c>
      <c r="E14" s="79"/>
      <c r="F14" s="79">
        <v>-30506477501</v>
      </c>
      <c r="G14" s="79"/>
      <c r="H14" s="79">
        <v>-4771657178</v>
      </c>
      <c r="I14" s="79"/>
      <c r="J14" s="79">
        <v>3000000</v>
      </c>
      <c r="K14" s="79"/>
      <c r="L14" s="79">
        <v>25734820323</v>
      </c>
      <c r="M14" s="79"/>
      <c r="N14" s="79">
        <v>-30506477501</v>
      </c>
      <c r="O14" s="79"/>
      <c r="P14" s="79">
        <v>-4771657178</v>
      </c>
    </row>
    <row r="15" spans="1:16" ht="18.75" x14ac:dyDescent="0.45">
      <c r="A15" s="13" t="s">
        <v>149</v>
      </c>
      <c r="B15" s="79">
        <v>0</v>
      </c>
      <c r="C15" s="79"/>
      <c r="D15" s="79">
        <v>0</v>
      </c>
      <c r="E15" s="79"/>
      <c r="F15" s="79">
        <v>0</v>
      </c>
      <c r="G15" s="79"/>
      <c r="H15" s="79">
        <v>0</v>
      </c>
      <c r="I15" s="79"/>
      <c r="J15" s="79">
        <v>5000000</v>
      </c>
      <c r="K15" s="79"/>
      <c r="L15" s="79">
        <v>41129591677</v>
      </c>
      <c r="M15" s="79"/>
      <c r="N15" s="79">
        <v>-41560422628</v>
      </c>
      <c r="O15" s="79"/>
      <c r="P15" s="79">
        <v>-430830951</v>
      </c>
    </row>
    <row r="16" spans="1:16" ht="18.75" x14ac:dyDescent="0.45">
      <c r="A16" s="13" t="s">
        <v>166</v>
      </c>
      <c r="B16" s="79">
        <v>0</v>
      </c>
      <c r="C16" s="79"/>
      <c r="D16" s="79">
        <v>0</v>
      </c>
      <c r="E16" s="79"/>
      <c r="F16" s="79">
        <v>0</v>
      </c>
      <c r="G16" s="79"/>
      <c r="H16" s="79">
        <v>0</v>
      </c>
      <c r="I16" s="79"/>
      <c r="J16" s="79">
        <v>1000000</v>
      </c>
      <c r="K16" s="79"/>
      <c r="L16" s="79">
        <v>14288688153</v>
      </c>
      <c r="M16" s="79"/>
      <c r="N16" s="79">
        <v>-15463905476</v>
      </c>
      <c r="O16" s="79"/>
      <c r="P16" s="79">
        <v>-1175217323</v>
      </c>
    </row>
    <row r="17" spans="1:16" ht="18.75" x14ac:dyDescent="0.45">
      <c r="A17" s="13" t="s">
        <v>169</v>
      </c>
      <c r="B17" s="79">
        <v>0</v>
      </c>
      <c r="C17" s="79"/>
      <c r="D17" s="79">
        <v>0</v>
      </c>
      <c r="E17" s="79"/>
      <c r="F17" s="79">
        <v>0</v>
      </c>
      <c r="G17" s="79"/>
      <c r="H17" s="79">
        <v>0</v>
      </c>
      <c r="I17" s="79"/>
      <c r="J17" s="79">
        <v>257500</v>
      </c>
      <c r="K17" s="79"/>
      <c r="L17" s="79">
        <v>4806134213</v>
      </c>
      <c r="M17" s="79"/>
      <c r="N17" s="79">
        <v>-5176622978</v>
      </c>
      <c r="O17" s="79"/>
      <c r="P17" s="79">
        <v>-370488765</v>
      </c>
    </row>
    <row r="18" spans="1:16" ht="18.75" x14ac:dyDescent="0.45">
      <c r="A18" s="13" t="s">
        <v>173</v>
      </c>
      <c r="B18" s="79">
        <v>0</v>
      </c>
      <c r="C18" s="79"/>
      <c r="D18" s="79">
        <v>0</v>
      </c>
      <c r="E18" s="79"/>
      <c r="F18" s="79">
        <v>0</v>
      </c>
      <c r="G18" s="79"/>
      <c r="H18" s="79">
        <v>0</v>
      </c>
      <c r="I18" s="79"/>
      <c r="J18" s="79">
        <v>63481245</v>
      </c>
      <c r="K18" s="79"/>
      <c r="L18" s="79">
        <v>73366804301</v>
      </c>
      <c r="M18" s="79"/>
      <c r="N18" s="79">
        <v>-74955974512</v>
      </c>
      <c r="O18" s="79"/>
      <c r="P18" s="79">
        <v>-1589170211</v>
      </c>
    </row>
    <row r="19" spans="1:16" ht="18.75" x14ac:dyDescent="0.45">
      <c r="A19" s="13" t="s">
        <v>153</v>
      </c>
      <c r="B19" s="79">
        <v>0</v>
      </c>
      <c r="C19" s="79"/>
      <c r="D19" s="79">
        <v>0</v>
      </c>
      <c r="E19" s="79"/>
      <c r="F19" s="79">
        <v>0</v>
      </c>
      <c r="G19" s="79"/>
      <c r="H19" s="79">
        <v>0</v>
      </c>
      <c r="I19" s="79"/>
      <c r="J19" s="79">
        <v>13800000</v>
      </c>
      <c r="K19" s="79"/>
      <c r="L19" s="79">
        <v>30617415147</v>
      </c>
      <c r="M19" s="79"/>
      <c r="N19" s="79">
        <v>-32535342577</v>
      </c>
      <c r="O19" s="79"/>
      <c r="P19" s="79">
        <v>-1917927430</v>
      </c>
    </row>
    <row r="20" spans="1:16" ht="18.75" x14ac:dyDescent="0.45">
      <c r="A20" s="13" t="s">
        <v>157</v>
      </c>
      <c r="B20" s="79">
        <v>0</v>
      </c>
      <c r="C20" s="79"/>
      <c r="D20" s="79">
        <v>0</v>
      </c>
      <c r="E20" s="79"/>
      <c r="F20" s="79">
        <v>0</v>
      </c>
      <c r="G20" s="79"/>
      <c r="H20" s="79">
        <v>0</v>
      </c>
      <c r="I20" s="79"/>
      <c r="J20" s="79">
        <v>50000000</v>
      </c>
      <c r="K20" s="79"/>
      <c r="L20" s="79">
        <v>74216925743</v>
      </c>
      <c r="M20" s="79"/>
      <c r="N20" s="79">
        <v>-73130299000</v>
      </c>
      <c r="O20" s="79"/>
      <c r="P20" s="79">
        <v>1086626743</v>
      </c>
    </row>
    <row r="21" spans="1:16" ht="18.75" x14ac:dyDescent="0.45">
      <c r="A21" s="13" t="s">
        <v>177</v>
      </c>
      <c r="B21" s="79">
        <v>837501</v>
      </c>
      <c r="C21" s="79"/>
      <c r="D21" s="79">
        <v>4213093827</v>
      </c>
      <c r="E21" s="79"/>
      <c r="F21" s="79">
        <v>-3577187395</v>
      </c>
      <c r="G21" s="79"/>
      <c r="H21" s="79">
        <v>635906432</v>
      </c>
      <c r="I21" s="79"/>
      <c r="J21" s="79">
        <v>837501</v>
      </c>
      <c r="K21" s="79"/>
      <c r="L21" s="79">
        <v>4213093827</v>
      </c>
      <c r="M21" s="79"/>
      <c r="N21" s="79">
        <v>-3577187395</v>
      </c>
      <c r="O21" s="79"/>
      <c r="P21" s="79">
        <v>635906432</v>
      </c>
    </row>
    <row r="22" spans="1:16" ht="18.75" x14ac:dyDescent="0.45">
      <c r="A22" s="13" t="s">
        <v>151</v>
      </c>
      <c r="B22" s="79">
        <v>0</v>
      </c>
      <c r="C22" s="79"/>
      <c r="D22" s="79">
        <v>0</v>
      </c>
      <c r="E22" s="79"/>
      <c r="F22" s="79">
        <v>0</v>
      </c>
      <c r="G22" s="79"/>
      <c r="H22" s="79">
        <v>0</v>
      </c>
      <c r="I22" s="79"/>
      <c r="J22" s="79">
        <v>13356925</v>
      </c>
      <c r="K22" s="79"/>
      <c r="L22" s="79">
        <v>43273252354</v>
      </c>
      <c r="M22" s="79"/>
      <c r="N22" s="79">
        <v>-47620457765</v>
      </c>
      <c r="O22" s="79"/>
      <c r="P22" s="79">
        <v>-4347205411</v>
      </c>
    </row>
    <row r="23" spans="1:16" ht="18.75" x14ac:dyDescent="0.45">
      <c r="A23" s="13" t="s">
        <v>160</v>
      </c>
      <c r="B23" s="79">
        <v>10624447</v>
      </c>
      <c r="C23" s="79"/>
      <c r="D23" s="79">
        <v>120315001513</v>
      </c>
      <c r="E23" s="79"/>
      <c r="F23" s="79">
        <v>-115579791852</v>
      </c>
      <c r="G23" s="79"/>
      <c r="H23" s="79">
        <v>4735209661</v>
      </c>
      <c r="I23" s="79"/>
      <c r="J23" s="79">
        <v>16707685</v>
      </c>
      <c r="K23" s="79"/>
      <c r="L23" s="79">
        <v>184835798029</v>
      </c>
      <c r="M23" s="79"/>
      <c r="N23" s="79">
        <v>-177530676694</v>
      </c>
      <c r="O23" s="79"/>
      <c r="P23" s="79">
        <v>7305121335</v>
      </c>
    </row>
    <row r="24" spans="1:16" ht="18.75" x14ac:dyDescent="0.45">
      <c r="A24" s="13" t="s">
        <v>184</v>
      </c>
      <c r="B24" s="79">
        <v>4278858</v>
      </c>
      <c r="C24" s="79"/>
      <c r="D24" s="79">
        <v>16210282922</v>
      </c>
      <c r="E24" s="79"/>
      <c r="F24" s="79">
        <v>-16427341372</v>
      </c>
      <c r="G24" s="79"/>
      <c r="H24" s="79">
        <v>-217058450</v>
      </c>
      <c r="I24" s="79"/>
      <c r="J24" s="79">
        <v>4278858</v>
      </c>
      <c r="K24" s="79"/>
      <c r="L24" s="79">
        <v>16210282922</v>
      </c>
      <c r="M24" s="79"/>
      <c r="N24" s="79">
        <v>-16427341372</v>
      </c>
      <c r="O24" s="79"/>
      <c r="P24" s="79">
        <v>-217058450</v>
      </c>
    </row>
    <row r="25" spans="1:16" ht="18.75" x14ac:dyDescent="0.45">
      <c r="A25" s="13" t="s">
        <v>148</v>
      </c>
      <c r="B25" s="79">
        <v>3396548</v>
      </c>
      <c r="C25" s="79"/>
      <c r="D25" s="79">
        <v>15890407661</v>
      </c>
      <c r="E25" s="79"/>
      <c r="F25" s="79">
        <v>-18536609763</v>
      </c>
      <c r="G25" s="79"/>
      <c r="H25" s="79">
        <v>-2646202102</v>
      </c>
      <c r="I25" s="79"/>
      <c r="J25" s="79">
        <v>3396548</v>
      </c>
      <c r="K25" s="79"/>
      <c r="L25" s="79">
        <v>15890407661</v>
      </c>
      <c r="M25" s="79"/>
      <c r="N25" s="79">
        <v>-18536609763</v>
      </c>
      <c r="O25" s="79"/>
      <c r="P25" s="79">
        <v>-2646202102</v>
      </c>
    </row>
    <row r="26" spans="1:16" ht="18.75" x14ac:dyDescent="0.45">
      <c r="A26" s="13" t="s">
        <v>172</v>
      </c>
      <c r="B26" s="79">
        <v>1567256</v>
      </c>
      <c r="C26" s="79"/>
      <c r="D26" s="79">
        <v>13900831661</v>
      </c>
      <c r="E26" s="79"/>
      <c r="F26" s="79">
        <v>-14047719857</v>
      </c>
      <c r="G26" s="79"/>
      <c r="H26" s="79">
        <v>-146888196</v>
      </c>
      <c r="I26" s="79"/>
      <c r="J26" s="79">
        <v>2594900</v>
      </c>
      <c r="K26" s="79"/>
      <c r="L26" s="79">
        <v>22670254380</v>
      </c>
      <c r="M26" s="79"/>
      <c r="N26" s="79">
        <v>-23268167300</v>
      </c>
      <c r="O26" s="79"/>
      <c r="P26" s="79">
        <v>-597912920</v>
      </c>
    </row>
    <row r="27" spans="1:16" ht="18.75" x14ac:dyDescent="0.45">
      <c r="A27" s="13" t="s">
        <v>150</v>
      </c>
      <c r="B27" s="79">
        <v>0</v>
      </c>
      <c r="C27" s="79"/>
      <c r="D27" s="79">
        <v>0</v>
      </c>
      <c r="E27" s="79"/>
      <c r="F27" s="79">
        <v>0</v>
      </c>
      <c r="G27" s="79"/>
      <c r="H27" s="79">
        <v>0</v>
      </c>
      <c r="I27" s="79"/>
      <c r="J27" s="79">
        <v>1234654</v>
      </c>
      <c r="K27" s="79"/>
      <c r="L27" s="79">
        <v>19319986881</v>
      </c>
      <c r="M27" s="79"/>
      <c r="N27" s="79">
        <v>-18297425453</v>
      </c>
      <c r="O27" s="79"/>
      <c r="P27" s="79">
        <v>1022561428</v>
      </c>
    </row>
    <row r="28" spans="1:16" ht="18.75" x14ac:dyDescent="0.45">
      <c r="A28" s="13" t="s">
        <v>175</v>
      </c>
      <c r="B28" s="79">
        <v>0</v>
      </c>
      <c r="C28" s="79"/>
      <c r="D28" s="79">
        <v>0</v>
      </c>
      <c r="E28" s="79"/>
      <c r="F28" s="79">
        <v>0</v>
      </c>
      <c r="G28" s="79"/>
      <c r="H28" s="79">
        <v>0</v>
      </c>
      <c r="I28" s="79"/>
      <c r="J28" s="79">
        <v>3000000</v>
      </c>
      <c r="K28" s="79"/>
      <c r="L28" s="79">
        <v>51206156665</v>
      </c>
      <c r="M28" s="79"/>
      <c r="N28" s="79">
        <v>-49934310600</v>
      </c>
      <c r="O28" s="79"/>
      <c r="P28" s="79">
        <v>1271846065</v>
      </c>
    </row>
    <row r="29" spans="1:16" ht="18.75" x14ac:dyDescent="0.45">
      <c r="A29" s="13" t="s">
        <v>156</v>
      </c>
      <c r="B29" s="79">
        <v>0</v>
      </c>
      <c r="C29" s="79"/>
      <c r="D29" s="79">
        <v>0</v>
      </c>
      <c r="E29" s="79"/>
      <c r="F29" s="79">
        <v>0</v>
      </c>
      <c r="G29" s="79"/>
      <c r="H29" s="79">
        <v>0</v>
      </c>
      <c r="I29" s="79"/>
      <c r="J29" s="79">
        <v>138400000</v>
      </c>
      <c r="K29" s="79"/>
      <c r="L29" s="79">
        <v>79303999509</v>
      </c>
      <c r="M29" s="79"/>
      <c r="N29" s="79">
        <v>-81024799120</v>
      </c>
      <c r="O29" s="79"/>
      <c r="P29" s="79">
        <v>-1720799611</v>
      </c>
    </row>
    <row r="30" spans="1:16" ht="18.75" x14ac:dyDescent="0.45">
      <c r="A30" s="13" t="s">
        <v>161</v>
      </c>
      <c r="B30" s="79">
        <v>1107532</v>
      </c>
      <c r="C30" s="79"/>
      <c r="D30" s="79">
        <v>3472231846</v>
      </c>
      <c r="E30" s="79"/>
      <c r="F30" s="79">
        <v>-2619946334</v>
      </c>
      <c r="G30" s="79"/>
      <c r="H30" s="79">
        <v>852285512</v>
      </c>
      <c r="I30" s="79"/>
      <c r="J30" s="79">
        <v>1668653</v>
      </c>
      <c r="K30" s="79"/>
      <c r="L30" s="79">
        <v>4907665741</v>
      </c>
      <c r="M30" s="79"/>
      <c r="N30" s="79">
        <v>-3947318281</v>
      </c>
      <c r="O30" s="79"/>
      <c r="P30" s="79">
        <v>960347460</v>
      </c>
    </row>
    <row r="31" spans="1:16" ht="18.75" x14ac:dyDescent="0.45">
      <c r="A31" s="13" t="s">
        <v>162</v>
      </c>
      <c r="B31" s="79">
        <v>0</v>
      </c>
      <c r="C31" s="79"/>
      <c r="D31" s="79">
        <v>0</v>
      </c>
      <c r="E31" s="79"/>
      <c r="F31" s="79">
        <v>0</v>
      </c>
      <c r="G31" s="79"/>
      <c r="H31" s="79">
        <v>0</v>
      </c>
      <c r="I31" s="79"/>
      <c r="J31" s="79">
        <v>325000</v>
      </c>
      <c r="K31" s="79"/>
      <c r="L31" s="79">
        <v>47617797206</v>
      </c>
      <c r="M31" s="79"/>
      <c r="N31" s="79">
        <v>-46841345692</v>
      </c>
      <c r="O31" s="79"/>
      <c r="P31" s="79">
        <v>776451514</v>
      </c>
    </row>
    <row r="32" spans="1:16" ht="18.75" x14ac:dyDescent="0.45">
      <c r="A32" s="13" t="s">
        <v>167</v>
      </c>
      <c r="B32" s="79">
        <v>729509</v>
      </c>
      <c r="C32" s="79"/>
      <c r="D32" s="79">
        <v>9737593202</v>
      </c>
      <c r="E32" s="79"/>
      <c r="F32" s="79">
        <v>-11387859661</v>
      </c>
      <c r="G32" s="79"/>
      <c r="H32" s="79">
        <v>-1650266459</v>
      </c>
      <c r="I32" s="79"/>
      <c r="J32" s="79">
        <v>1029509</v>
      </c>
      <c r="K32" s="79"/>
      <c r="L32" s="79">
        <v>14253414045</v>
      </c>
      <c r="M32" s="79"/>
      <c r="N32" s="79">
        <v>-16070951847</v>
      </c>
      <c r="O32" s="79"/>
      <c r="P32" s="79">
        <v>-1817537802</v>
      </c>
    </row>
    <row r="33" spans="1:16" ht="18.75" x14ac:dyDescent="0.45">
      <c r="A33" s="13" t="s">
        <v>171</v>
      </c>
      <c r="B33" s="79">
        <v>0</v>
      </c>
      <c r="C33" s="79"/>
      <c r="D33" s="79">
        <v>0</v>
      </c>
      <c r="E33" s="79"/>
      <c r="F33" s="79">
        <v>0</v>
      </c>
      <c r="G33" s="79"/>
      <c r="H33" s="79">
        <v>0</v>
      </c>
      <c r="I33" s="79"/>
      <c r="J33" s="79">
        <v>800000</v>
      </c>
      <c r="K33" s="79"/>
      <c r="L33" s="79">
        <v>1963106974</v>
      </c>
      <c r="M33" s="79"/>
      <c r="N33" s="79">
        <v>-1925114854</v>
      </c>
      <c r="O33" s="79"/>
      <c r="P33" s="79">
        <v>37992120</v>
      </c>
    </row>
    <row r="34" spans="1:16" ht="18.75" x14ac:dyDescent="0.45">
      <c r="A34" s="13" t="s">
        <v>155</v>
      </c>
      <c r="B34" s="79">
        <v>0</v>
      </c>
      <c r="C34" s="79"/>
      <c r="D34" s="79">
        <v>0</v>
      </c>
      <c r="E34" s="79"/>
      <c r="F34" s="79">
        <v>0</v>
      </c>
      <c r="G34" s="79"/>
      <c r="H34" s="79">
        <v>0</v>
      </c>
      <c r="I34" s="79"/>
      <c r="J34" s="79">
        <v>3177843</v>
      </c>
      <c r="K34" s="79"/>
      <c r="L34" s="79">
        <v>83489881809</v>
      </c>
      <c r="M34" s="79"/>
      <c r="N34" s="79">
        <v>-82118300920</v>
      </c>
      <c r="O34" s="79"/>
      <c r="P34" s="79">
        <v>1371580889</v>
      </c>
    </row>
    <row r="35" spans="1:16" ht="20.25" thickBot="1" x14ac:dyDescent="0.6">
      <c r="A35" s="54"/>
      <c r="B35" s="104"/>
      <c r="C35" s="54"/>
      <c r="D35" s="85">
        <f>SUM(D7:D34)</f>
        <v>240062779816</v>
      </c>
      <c r="E35" s="79"/>
      <c r="F35" s="85">
        <f>SUM(F7:F34)</f>
        <v>-243430038185</v>
      </c>
      <c r="G35" s="79"/>
      <c r="H35" s="85">
        <f>SUM(H7:H34)</f>
        <v>-3367258369</v>
      </c>
      <c r="I35" s="79"/>
      <c r="J35" s="79"/>
      <c r="K35" s="79"/>
      <c r="L35" s="85">
        <f>SUM(L7:L34)</f>
        <v>1181589671155</v>
      </c>
      <c r="M35" s="79"/>
      <c r="N35" s="85">
        <f>SUM(N7:N34)</f>
        <v>-1191410411039</v>
      </c>
      <c r="O35" s="79"/>
      <c r="P35" s="85">
        <f>SUM(P7:P34)</f>
        <v>-9820739884</v>
      </c>
    </row>
    <row r="36" spans="1:16" ht="15.75" thickTop="1" x14ac:dyDescent="0.25"/>
    <row r="43" spans="1:16" ht="19.5" x14ac:dyDescent="0.55000000000000004">
      <c r="A43" s="162" t="s">
        <v>70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</sheetData>
  <mergeCells count="8">
    <mergeCell ref="A1:P1"/>
    <mergeCell ref="A2:P2"/>
    <mergeCell ref="A3:P3"/>
    <mergeCell ref="A43:P43"/>
    <mergeCell ref="B5:H5"/>
    <mergeCell ref="J5:P5"/>
    <mergeCell ref="A4:H4"/>
    <mergeCell ref="I4:P4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35"/>
  <sheetViews>
    <sheetView rightToLeft="1" view="pageBreakPreview" zoomScale="110" zoomScaleNormal="100" zoomScaleSheetLayoutView="110" workbookViewId="0">
      <selection activeCell="AA25" sqref="AA25"/>
    </sheetView>
  </sheetViews>
  <sheetFormatPr defaultColWidth="9.140625" defaultRowHeight="15.75" x14ac:dyDescent="0.4"/>
  <cols>
    <col min="1" max="1" width="18.42578125" style="6" customWidth="1"/>
    <col min="2" max="2" width="1.140625" style="6" customWidth="1"/>
    <col min="3" max="3" width="12" style="6" bestFit="1" customWidth="1"/>
    <col min="4" max="4" width="0.85546875" style="6" customWidth="1"/>
    <col min="5" max="5" width="14.7109375" style="6" bestFit="1" customWidth="1"/>
    <col min="6" max="6" width="1.28515625" style="6" customWidth="1"/>
    <col min="7" max="7" width="14.7109375" style="6" bestFit="1" customWidth="1"/>
    <col min="8" max="8" width="0.5703125" style="6" customWidth="1"/>
    <col min="9" max="9" width="11.85546875" style="6" bestFit="1" customWidth="1"/>
    <col min="10" max="10" width="13.85546875" style="6" bestFit="1" customWidth="1"/>
    <col min="11" max="11" width="0.5703125" style="6" customWidth="1"/>
    <col min="12" max="12" width="11.85546875" style="6" bestFit="1" customWidth="1"/>
    <col min="13" max="13" width="13.85546875" style="6" bestFit="1" customWidth="1"/>
    <col min="14" max="14" width="0.5703125" style="6" customWidth="1"/>
    <col min="15" max="15" width="11.140625" style="6" bestFit="1" customWidth="1"/>
    <col min="16" max="16" width="0.7109375" style="6" customWidth="1"/>
    <col min="17" max="17" width="8.85546875" style="6" customWidth="1"/>
    <col min="18" max="18" width="0.5703125" style="6" customWidth="1"/>
    <col min="19" max="19" width="13.85546875" style="6" bestFit="1" customWidth="1"/>
    <col min="20" max="20" width="0.42578125" style="6" customWidth="1"/>
    <col min="21" max="21" width="15.42578125" style="6" bestFit="1" customWidth="1"/>
    <col min="22" max="22" width="0.7109375" style="6" customWidth="1"/>
    <col min="23" max="23" width="11.5703125" style="6" bestFit="1" customWidth="1"/>
    <col min="24" max="16384" width="9.140625" style="6"/>
  </cols>
  <sheetData>
    <row r="1" spans="1:23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25.5" x14ac:dyDescent="0.4">
      <c r="A4" s="126" t="s">
        <v>35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25.5" x14ac:dyDescent="0.4">
      <c r="A5" s="126" t="s">
        <v>36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7" spans="1:23" ht="18.75" customHeight="1" thickBot="1" x14ac:dyDescent="0.45">
      <c r="A7" s="18"/>
      <c r="B7" s="19"/>
      <c r="C7" s="127" t="str">
        <f>مقدمه!Q9</f>
        <v xml:space="preserve"> 1404/10/30</v>
      </c>
      <c r="D7" s="128"/>
      <c r="E7" s="128"/>
      <c r="F7" s="128"/>
      <c r="G7" s="128"/>
      <c r="H7" s="19"/>
      <c r="I7" s="129" t="s">
        <v>13</v>
      </c>
      <c r="J7" s="129"/>
      <c r="K7" s="129"/>
      <c r="L7" s="129"/>
      <c r="M7" s="129"/>
      <c r="O7" s="127" t="str">
        <f>مقدمه!T9</f>
        <v xml:space="preserve"> 1404/11/30</v>
      </c>
      <c r="P7" s="127"/>
      <c r="Q7" s="127"/>
      <c r="R7" s="127"/>
      <c r="S7" s="127"/>
      <c r="T7" s="127"/>
      <c r="U7" s="127"/>
      <c r="V7" s="127"/>
      <c r="W7" s="127"/>
    </row>
    <row r="8" spans="1:23" ht="17.25" customHeight="1" x14ac:dyDescent="0.4">
      <c r="A8" s="124" t="s">
        <v>1</v>
      </c>
      <c r="B8" s="20"/>
      <c r="C8" s="130" t="s">
        <v>5</v>
      </c>
      <c r="D8" s="124"/>
      <c r="E8" s="130" t="s">
        <v>0</v>
      </c>
      <c r="F8" s="124"/>
      <c r="G8" s="119" t="s">
        <v>30</v>
      </c>
      <c r="H8" s="23"/>
      <c r="I8" s="121" t="s">
        <v>6</v>
      </c>
      <c r="J8" s="121"/>
      <c r="K8" s="22"/>
      <c r="L8" s="121" t="s">
        <v>7</v>
      </c>
      <c r="M8" s="121"/>
      <c r="O8" s="122" t="s">
        <v>5</v>
      </c>
      <c r="P8" s="124"/>
      <c r="Q8" s="119" t="s">
        <v>40</v>
      </c>
      <c r="R8" s="21"/>
      <c r="S8" s="122" t="s">
        <v>0</v>
      </c>
      <c r="T8" s="124"/>
      <c r="U8" s="119" t="s">
        <v>30</v>
      </c>
      <c r="V8" s="23"/>
      <c r="W8" s="119" t="s">
        <v>33</v>
      </c>
    </row>
    <row r="9" spans="1:23" ht="20.25" customHeight="1" thickBot="1" x14ac:dyDescent="0.45">
      <c r="A9" s="120"/>
      <c r="B9" s="20"/>
      <c r="C9" s="123"/>
      <c r="D9" s="124"/>
      <c r="E9" s="123"/>
      <c r="F9" s="124"/>
      <c r="G9" s="120"/>
      <c r="H9" s="23"/>
      <c r="I9" s="29" t="s">
        <v>5</v>
      </c>
      <c r="J9" s="29" t="s">
        <v>188</v>
      </c>
      <c r="K9" s="22"/>
      <c r="L9" s="29" t="s">
        <v>5</v>
      </c>
      <c r="M9" s="29" t="s">
        <v>77</v>
      </c>
      <c r="O9" s="123"/>
      <c r="P9" s="124"/>
      <c r="Q9" s="120"/>
      <c r="R9" s="21"/>
      <c r="S9" s="123"/>
      <c r="T9" s="124"/>
      <c r="U9" s="120"/>
      <c r="V9" s="23"/>
      <c r="W9" s="120"/>
    </row>
    <row r="10" spans="1:23" ht="20.25" customHeight="1" x14ac:dyDescent="0.4">
      <c r="A10" s="21" t="s">
        <v>182</v>
      </c>
      <c r="B10" s="20"/>
      <c r="C10" s="86">
        <v>0</v>
      </c>
      <c r="D10" s="86"/>
      <c r="E10" s="86">
        <v>0</v>
      </c>
      <c r="F10" s="86"/>
      <c r="G10" s="86">
        <v>0</v>
      </c>
      <c r="H10" s="86"/>
      <c r="I10" s="86">
        <v>3000000</v>
      </c>
      <c r="J10" s="86">
        <v>30506477501</v>
      </c>
      <c r="K10" s="86"/>
      <c r="L10" s="86">
        <v>3000000</v>
      </c>
      <c r="M10" s="86">
        <v>25734820323</v>
      </c>
      <c r="N10" s="86"/>
      <c r="O10" s="86">
        <v>0</v>
      </c>
      <c r="P10" s="86"/>
      <c r="Q10" s="86">
        <v>0</v>
      </c>
      <c r="R10" s="86"/>
      <c r="S10" s="86">
        <v>0</v>
      </c>
      <c r="T10" s="86"/>
      <c r="U10" s="86">
        <v>0</v>
      </c>
      <c r="V10" s="23"/>
      <c r="W10" s="82">
        <f>U10/مقدمه!$AC$8</f>
        <v>0</v>
      </c>
    </row>
    <row r="11" spans="1:23" ht="20.25" customHeight="1" x14ac:dyDescent="0.4">
      <c r="A11" s="21" t="s">
        <v>147</v>
      </c>
      <c r="B11" s="20"/>
      <c r="C11" s="86">
        <v>300000</v>
      </c>
      <c r="D11" s="86"/>
      <c r="E11" s="86">
        <v>2320359028</v>
      </c>
      <c r="F11" s="86"/>
      <c r="G11" s="86">
        <v>3027415770</v>
      </c>
      <c r="H11" s="86"/>
      <c r="I11" s="86">
        <v>0</v>
      </c>
      <c r="J11" s="86">
        <v>0</v>
      </c>
      <c r="K11" s="86"/>
      <c r="L11" s="86">
        <v>0</v>
      </c>
      <c r="M11" s="86">
        <v>0</v>
      </c>
      <c r="N11" s="86"/>
      <c r="O11" s="86">
        <v>300000</v>
      </c>
      <c r="P11" s="86"/>
      <c r="Q11" s="86">
        <v>8400</v>
      </c>
      <c r="R11" s="86"/>
      <c r="S11" s="86">
        <v>2320359028</v>
      </c>
      <c r="T11" s="86"/>
      <c r="U11" s="86">
        <v>2500520400</v>
      </c>
      <c r="V11" s="23"/>
      <c r="W11" s="82">
        <f>U11/مقدمه!$AC$8</f>
        <v>3.0488693070321753E-3</v>
      </c>
    </row>
    <row r="12" spans="1:23" ht="20.25" customHeight="1" x14ac:dyDescent="0.4">
      <c r="A12" s="21" t="s">
        <v>183</v>
      </c>
      <c r="B12" s="20"/>
      <c r="C12" s="86">
        <v>0</v>
      </c>
      <c r="D12" s="86"/>
      <c r="E12" s="86">
        <v>0</v>
      </c>
      <c r="F12" s="86"/>
      <c r="G12" s="86">
        <v>0</v>
      </c>
      <c r="H12" s="86"/>
      <c r="I12" s="86">
        <v>600000</v>
      </c>
      <c r="J12" s="86">
        <v>17239570386</v>
      </c>
      <c r="K12" s="86"/>
      <c r="L12" s="86">
        <v>0</v>
      </c>
      <c r="M12" s="86">
        <v>0</v>
      </c>
      <c r="N12" s="86"/>
      <c r="O12" s="86">
        <v>600000</v>
      </c>
      <c r="P12" s="86"/>
      <c r="Q12" s="86">
        <v>27920</v>
      </c>
      <c r="R12" s="86"/>
      <c r="S12" s="86">
        <v>17239570386</v>
      </c>
      <c r="T12" s="86"/>
      <c r="U12" s="86">
        <v>16622507040</v>
      </c>
      <c r="V12" s="23"/>
      <c r="W12" s="82">
        <f>U12/مقدمه!$AC$8</f>
        <v>2.0267721679128176E-2</v>
      </c>
    </row>
    <row r="13" spans="1:23" ht="20.25" customHeight="1" x14ac:dyDescent="0.4">
      <c r="A13" s="21" t="s">
        <v>148</v>
      </c>
      <c r="B13" s="20"/>
      <c r="C13" s="86">
        <v>10785336</v>
      </c>
      <c r="D13" s="86"/>
      <c r="E13" s="86">
        <v>57501645418</v>
      </c>
      <c r="F13" s="86"/>
      <c r="G13" s="86">
        <v>56613396719</v>
      </c>
      <c r="H13" s="86"/>
      <c r="I13" s="86">
        <v>0</v>
      </c>
      <c r="J13" s="86">
        <v>0</v>
      </c>
      <c r="K13" s="86"/>
      <c r="L13" s="86">
        <v>3396548</v>
      </c>
      <c r="M13" s="86">
        <v>15890407661</v>
      </c>
      <c r="N13" s="86"/>
      <c r="O13" s="86">
        <v>7388788</v>
      </c>
      <c r="P13" s="86"/>
      <c r="Q13" s="86">
        <v>4768</v>
      </c>
      <c r="R13" s="86"/>
      <c r="S13" s="86">
        <v>39393067369</v>
      </c>
      <c r="T13" s="86"/>
      <c r="U13" s="86">
        <v>34957415289</v>
      </c>
      <c r="V13" s="23"/>
      <c r="W13" s="82">
        <f>U13/مقدمه!$AC$8</f>
        <v>4.2623363731729369E-2</v>
      </c>
    </row>
    <row r="14" spans="1:23" ht="20.25" customHeight="1" x14ac:dyDescent="0.4">
      <c r="A14" s="21" t="s">
        <v>160</v>
      </c>
      <c r="B14" s="20"/>
      <c r="C14" s="86">
        <v>7274774</v>
      </c>
      <c r="D14" s="86"/>
      <c r="E14" s="86">
        <v>82618037921</v>
      </c>
      <c r="F14" s="86"/>
      <c r="G14" s="86">
        <v>81786058168</v>
      </c>
      <c r="H14" s="86"/>
      <c r="I14" s="86">
        <v>6000000</v>
      </c>
      <c r="J14" s="86">
        <v>59041740368</v>
      </c>
      <c r="K14" s="86"/>
      <c r="L14" s="86">
        <v>10624447</v>
      </c>
      <c r="M14" s="86">
        <v>120315001513</v>
      </c>
      <c r="N14" s="86"/>
      <c r="O14" s="86">
        <v>2650327</v>
      </c>
      <c r="P14" s="86"/>
      <c r="Q14" s="86">
        <v>9480</v>
      </c>
      <c r="R14" s="86"/>
      <c r="S14" s="86">
        <v>26079986437</v>
      </c>
      <c r="T14" s="86"/>
      <c r="U14" s="86">
        <v>24930882943</v>
      </c>
      <c r="V14" s="23"/>
      <c r="W14" s="82">
        <f>U14/مقدمه!$AC$8</f>
        <v>3.0398073857795638E-2</v>
      </c>
    </row>
    <row r="15" spans="1:23" ht="20.25" customHeight="1" x14ac:dyDescent="0.4">
      <c r="A15" s="21" t="s">
        <v>172</v>
      </c>
      <c r="B15" s="20"/>
      <c r="C15" s="86">
        <v>4850000</v>
      </c>
      <c r="D15" s="86"/>
      <c r="E15" s="86">
        <v>43471801235</v>
      </c>
      <c r="F15" s="86"/>
      <c r="G15" s="86">
        <v>45622590060</v>
      </c>
      <c r="H15" s="86"/>
      <c r="I15" s="86">
        <v>0</v>
      </c>
      <c r="J15" s="86">
        <v>0</v>
      </c>
      <c r="K15" s="86"/>
      <c r="L15" s="86">
        <v>1567256</v>
      </c>
      <c r="M15" s="86">
        <v>13900831661</v>
      </c>
      <c r="N15" s="86"/>
      <c r="O15" s="86">
        <v>3282744</v>
      </c>
      <c r="P15" s="86"/>
      <c r="Q15" s="86">
        <v>8880</v>
      </c>
      <c r="R15" s="86"/>
      <c r="S15" s="86">
        <v>29424081376</v>
      </c>
      <c r="T15" s="86"/>
      <c r="U15" s="86">
        <v>28925431295</v>
      </c>
      <c r="V15" s="23"/>
      <c r="W15" s="82">
        <f>U15/مقدمه!$AC$8</f>
        <v>3.5268602354931178E-2</v>
      </c>
    </row>
    <row r="16" spans="1:23" ht="20.25" customHeight="1" x14ac:dyDescent="0.4">
      <c r="A16" s="21" t="s">
        <v>184</v>
      </c>
      <c r="B16" s="20"/>
      <c r="C16" s="86">
        <v>0</v>
      </c>
      <c r="D16" s="86"/>
      <c r="E16" s="86">
        <v>0</v>
      </c>
      <c r="F16" s="86"/>
      <c r="G16" s="86">
        <v>0</v>
      </c>
      <c r="H16" s="86"/>
      <c r="I16" s="86">
        <v>6627414</v>
      </c>
      <c r="J16" s="86">
        <v>25443889978</v>
      </c>
      <c r="K16" s="86"/>
      <c r="L16" s="86">
        <v>4278858</v>
      </c>
      <c r="M16" s="86">
        <v>16210282922</v>
      </c>
      <c r="N16" s="86"/>
      <c r="O16" s="86">
        <v>2348556</v>
      </c>
      <c r="P16" s="86"/>
      <c r="Q16" s="86">
        <v>3856</v>
      </c>
      <c r="R16" s="86"/>
      <c r="S16" s="86">
        <v>9016548607</v>
      </c>
      <c r="T16" s="86"/>
      <c r="U16" s="86">
        <v>8986028814</v>
      </c>
      <c r="V16" s="23"/>
      <c r="W16" s="82">
        <f>U16/مقدمه!$AC$8</f>
        <v>1.0956610249255051E-2</v>
      </c>
    </row>
    <row r="17" spans="1:23" ht="20.25" customHeight="1" x14ac:dyDescent="0.4">
      <c r="A17" s="21" t="s">
        <v>150</v>
      </c>
      <c r="B17" s="20"/>
      <c r="C17" s="86">
        <v>12500000</v>
      </c>
      <c r="D17" s="86"/>
      <c r="E17" s="86">
        <v>109046892089</v>
      </c>
      <c r="F17" s="86"/>
      <c r="G17" s="86">
        <v>136065023750</v>
      </c>
      <c r="H17" s="86"/>
      <c r="I17" s="86">
        <v>0</v>
      </c>
      <c r="J17" s="86">
        <v>0</v>
      </c>
      <c r="K17" s="86"/>
      <c r="L17" s="86">
        <v>0</v>
      </c>
      <c r="M17" s="86">
        <v>0</v>
      </c>
      <c r="N17" s="86"/>
      <c r="O17" s="86">
        <v>12500000</v>
      </c>
      <c r="P17" s="86"/>
      <c r="Q17" s="86">
        <v>8020</v>
      </c>
      <c r="R17" s="86"/>
      <c r="S17" s="86">
        <v>109046892089</v>
      </c>
      <c r="T17" s="86"/>
      <c r="U17" s="86">
        <v>99475067500</v>
      </c>
      <c r="V17" s="23"/>
      <c r="W17" s="82">
        <f>U17/مقدمه!$AC$8</f>
        <v>0.12128934445633952</v>
      </c>
    </row>
    <row r="18" spans="1:23" ht="20.25" customHeight="1" x14ac:dyDescent="0.4">
      <c r="A18" s="21" t="s">
        <v>185</v>
      </c>
      <c r="B18" s="20"/>
      <c r="C18" s="86">
        <v>0</v>
      </c>
      <c r="D18" s="86"/>
      <c r="E18" s="86">
        <v>0</v>
      </c>
      <c r="F18" s="86"/>
      <c r="G18" s="86">
        <v>0</v>
      </c>
      <c r="H18" s="86"/>
      <c r="I18" s="86">
        <v>2717306</v>
      </c>
      <c r="J18" s="86">
        <v>20843362087</v>
      </c>
      <c r="K18" s="86"/>
      <c r="L18" s="86">
        <v>0</v>
      </c>
      <c r="M18" s="86">
        <v>0</v>
      </c>
      <c r="N18" s="86"/>
      <c r="O18" s="86">
        <v>2717306</v>
      </c>
      <c r="P18" s="86"/>
      <c r="Q18" s="86">
        <v>6500</v>
      </c>
      <c r="R18" s="86"/>
      <c r="S18" s="86">
        <v>20843362087</v>
      </c>
      <c r="T18" s="86"/>
      <c r="U18" s="86">
        <v>17525957963</v>
      </c>
      <c r="V18" s="23"/>
      <c r="W18" s="82">
        <f>U18/مقدمه!$AC$8</f>
        <v>2.1369293891674249E-2</v>
      </c>
    </row>
    <row r="19" spans="1:23" ht="20.25" customHeight="1" x14ac:dyDescent="0.4">
      <c r="A19" s="21" t="s">
        <v>165</v>
      </c>
      <c r="B19" s="20"/>
      <c r="C19" s="86">
        <v>7500000</v>
      </c>
      <c r="D19" s="86"/>
      <c r="E19" s="86">
        <v>69786319200</v>
      </c>
      <c r="F19" s="86"/>
      <c r="G19" s="86">
        <v>82606477500</v>
      </c>
      <c r="H19" s="86"/>
      <c r="I19" s="86">
        <v>0</v>
      </c>
      <c r="J19" s="86">
        <v>0</v>
      </c>
      <c r="K19" s="86"/>
      <c r="L19" s="86">
        <v>0</v>
      </c>
      <c r="M19" s="86">
        <v>0</v>
      </c>
      <c r="N19" s="86"/>
      <c r="O19" s="86">
        <v>7500000</v>
      </c>
      <c r="P19" s="86"/>
      <c r="Q19" s="86">
        <v>10850</v>
      </c>
      <c r="R19" s="86"/>
      <c r="S19" s="86">
        <v>69786319200</v>
      </c>
      <c r="T19" s="86"/>
      <c r="U19" s="86">
        <v>80745971250</v>
      </c>
      <c r="V19" s="23"/>
      <c r="W19" s="82">
        <f>U19/مقدمه!$AC$8</f>
        <v>9.8453071372913994E-2</v>
      </c>
    </row>
    <row r="20" spans="1:23" ht="20.25" customHeight="1" x14ac:dyDescent="0.4">
      <c r="A20" s="21" t="s">
        <v>174</v>
      </c>
      <c r="B20" s="20"/>
      <c r="C20" s="86">
        <v>10000000</v>
      </c>
      <c r="D20" s="86"/>
      <c r="E20" s="86">
        <v>50281061983</v>
      </c>
      <c r="F20" s="86"/>
      <c r="G20" s="86">
        <v>46944293700</v>
      </c>
      <c r="H20" s="86"/>
      <c r="I20" s="86">
        <v>0</v>
      </c>
      <c r="J20" s="86">
        <v>0</v>
      </c>
      <c r="K20" s="86"/>
      <c r="L20" s="86">
        <v>0</v>
      </c>
      <c r="M20" s="86">
        <v>0</v>
      </c>
      <c r="N20" s="86"/>
      <c r="O20" s="86">
        <v>10000000</v>
      </c>
      <c r="P20" s="86"/>
      <c r="Q20" s="86">
        <v>3809</v>
      </c>
      <c r="R20" s="86"/>
      <c r="S20" s="86">
        <v>50281061983</v>
      </c>
      <c r="T20" s="86"/>
      <c r="U20" s="86">
        <v>37795564300</v>
      </c>
      <c r="V20" s="23"/>
      <c r="W20" s="82">
        <f>U20/مقدمه!$AC$8</f>
        <v>4.6083901549545857E-2</v>
      </c>
    </row>
    <row r="21" spans="1:23" ht="31.5" customHeight="1" x14ac:dyDescent="0.4">
      <c r="A21" s="21" t="s">
        <v>158</v>
      </c>
      <c r="B21" s="20"/>
      <c r="C21" s="86">
        <v>0</v>
      </c>
      <c r="D21" s="86"/>
      <c r="E21" s="86">
        <v>0</v>
      </c>
      <c r="F21" s="86"/>
      <c r="G21" s="86">
        <v>0</v>
      </c>
      <c r="H21" s="86"/>
      <c r="I21" s="86">
        <v>5600000</v>
      </c>
      <c r="J21" s="86">
        <v>32566526530</v>
      </c>
      <c r="K21" s="86"/>
      <c r="L21" s="86">
        <v>5180720</v>
      </c>
      <c r="M21" s="86">
        <v>30119643572</v>
      </c>
      <c r="N21" s="86"/>
      <c r="O21" s="86">
        <v>419280</v>
      </c>
      <c r="P21" s="86"/>
      <c r="Q21" s="86">
        <v>5550</v>
      </c>
      <c r="R21" s="86"/>
      <c r="S21" s="86">
        <v>2438302365</v>
      </c>
      <c r="T21" s="86"/>
      <c r="U21" s="86">
        <v>2309016261</v>
      </c>
      <c r="V21" s="23"/>
      <c r="W21" s="82">
        <f>U21/مقدمه!$AC$8</f>
        <v>2.8153694757303699E-3</v>
      </c>
    </row>
    <row r="22" spans="1:23" ht="25.5" customHeight="1" x14ac:dyDescent="0.4">
      <c r="A22" s="21" t="s">
        <v>186</v>
      </c>
      <c r="B22" s="20"/>
      <c r="C22" s="86">
        <v>0</v>
      </c>
      <c r="D22" s="86"/>
      <c r="E22" s="86">
        <v>0</v>
      </c>
      <c r="F22" s="86"/>
      <c r="G22" s="86">
        <v>0</v>
      </c>
      <c r="H22" s="86"/>
      <c r="I22" s="86">
        <v>2001852</v>
      </c>
      <c r="J22" s="86">
        <v>78957609700</v>
      </c>
      <c r="K22" s="86"/>
      <c r="L22" s="86">
        <v>0</v>
      </c>
      <c r="M22" s="86">
        <v>0</v>
      </c>
      <c r="N22" s="86"/>
      <c r="O22" s="86">
        <v>2001852</v>
      </c>
      <c r="P22" s="86"/>
      <c r="Q22" s="86">
        <v>39054.388246483752</v>
      </c>
      <c r="R22" s="86"/>
      <c r="S22" s="86">
        <v>78957609700</v>
      </c>
      <c r="T22" s="86"/>
      <c r="U22" s="86">
        <v>77576765280</v>
      </c>
      <c r="V22" s="23"/>
      <c r="W22" s="82">
        <f>U22/مقدمه!$AC$8</f>
        <v>9.4588877819605607E-2</v>
      </c>
    </row>
    <row r="23" spans="1:23" ht="20.25" customHeight="1" x14ac:dyDescent="0.4">
      <c r="A23" s="21" t="s">
        <v>152</v>
      </c>
      <c r="B23" s="20"/>
      <c r="C23" s="86">
        <v>8679497</v>
      </c>
      <c r="D23" s="86"/>
      <c r="E23" s="86">
        <v>20292676129</v>
      </c>
      <c r="F23" s="86"/>
      <c r="G23" s="86">
        <v>20747282416</v>
      </c>
      <c r="H23" s="86"/>
      <c r="I23" s="86">
        <v>0</v>
      </c>
      <c r="J23" s="86">
        <v>0</v>
      </c>
      <c r="K23" s="86"/>
      <c r="L23" s="86">
        <v>0</v>
      </c>
      <c r="M23" s="86">
        <v>0</v>
      </c>
      <c r="N23" s="86"/>
      <c r="O23" s="86">
        <v>8679497</v>
      </c>
      <c r="P23" s="86"/>
      <c r="Q23" s="86">
        <v>2424</v>
      </c>
      <c r="R23" s="86"/>
      <c r="S23" s="86">
        <v>20292676129</v>
      </c>
      <c r="T23" s="86"/>
      <c r="U23" s="86">
        <v>20876468482</v>
      </c>
      <c r="V23" s="23"/>
      <c r="W23" s="82">
        <f>U23/مقدمه!$AC$8</f>
        <v>2.545455097826612E-2</v>
      </c>
    </row>
    <row r="24" spans="1:23" ht="20.25" customHeight="1" x14ac:dyDescent="0.4">
      <c r="A24" s="21" t="s">
        <v>166</v>
      </c>
      <c r="B24" s="20"/>
      <c r="C24" s="86">
        <v>10000000</v>
      </c>
      <c r="D24" s="86"/>
      <c r="E24" s="86">
        <v>143121458815</v>
      </c>
      <c r="F24" s="86"/>
      <c r="G24" s="86">
        <v>151817310000</v>
      </c>
      <c r="H24" s="86"/>
      <c r="I24" s="86">
        <v>0</v>
      </c>
      <c r="J24" s="86">
        <v>0</v>
      </c>
      <c r="K24" s="86"/>
      <c r="L24" s="86">
        <v>0</v>
      </c>
      <c r="M24" s="86">
        <v>0</v>
      </c>
      <c r="N24" s="86"/>
      <c r="O24" s="86">
        <v>10000000</v>
      </c>
      <c r="P24" s="86"/>
      <c r="Q24" s="86">
        <v>10050</v>
      </c>
      <c r="R24" s="86"/>
      <c r="S24" s="86">
        <v>143121458815</v>
      </c>
      <c r="T24" s="86"/>
      <c r="U24" s="86">
        <v>99723135000</v>
      </c>
      <c r="V24" s="23"/>
      <c r="W24" s="82">
        <f>U24/مقدمه!$AC$8</f>
        <v>0.12159181164949748</v>
      </c>
    </row>
    <row r="25" spans="1:23" ht="20.25" customHeight="1" x14ac:dyDescent="0.4">
      <c r="A25" s="21" t="s">
        <v>161</v>
      </c>
      <c r="B25" s="20"/>
      <c r="C25" s="86">
        <v>49139639</v>
      </c>
      <c r="D25" s="86"/>
      <c r="E25" s="86">
        <v>102441035911</v>
      </c>
      <c r="F25" s="86"/>
      <c r="G25" s="86">
        <v>124678781986</v>
      </c>
      <c r="H25" s="86"/>
      <c r="I25" s="86">
        <v>0</v>
      </c>
      <c r="J25" s="86">
        <v>0</v>
      </c>
      <c r="K25" s="86"/>
      <c r="L25" s="86">
        <v>1107532</v>
      </c>
      <c r="M25" s="86">
        <v>3472231846</v>
      </c>
      <c r="N25" s="86"/>
      <c r="O25" s="86">
        <v>48032107</v>
      </c>
      <c r="P25" s="86"/>
      <c r="Q25" s="86">
        <v>3050</v>
      </c>
      <c r="R25" s="86"/>
      <c r="S25" s="86">
        <v>100132172279</v>
      </c>
      <c r="T25" s="86"/>
      <c r="U25" s="86">
        <v>145365497383</v>
      </c>
      <c r="V25" s="23"/>
      <c r="W25" s="82">
        <f>U25/مقدمه!$AC$8</f>
        <v>0.17724326635067433</v>
      </c>
    </row>
    <row r="26" spans="1:23" ht="20.25" customHeight="1" x14ac:dyDescent="0.4">
      <c r="A26" s="21" t="s">
        <v>162</v>
      </c>
      <c r="B26" s="20"/>
      <c r="C26" s="86">
        <v>749</v>
      </c>
      <c r="D26" s="86"/>
      <c r="E26" s="86">
        <v>93098188</v>
      </c>
      <c r="F26" s="86"/>
      <c r="G26" s="86">
        <v>104086596</v>
      </c>
      <c r="H26" s="86"/>
      <c r="I26" s="86">
        <v>0</v>
      </c>
      <c r="J26" s="86">
        <v>0</v>
      </c>
      <c r="K26" s="86"/>
      <c r="L26" s="86">
        <v>0</v>
      </c>
      <c r="M26" s="86">
        <v>0</v>
      </c>
      <c r="N26" s="86"/>
      <c r="O26" s="86">
        <v>749</v>
      </c>
      <c r="P26" s="86"/>
      <c r="Q26" s="86">
        <v>117450</v>
      </c>
      <c r="R26" s="86"/>
      <c r="S26" s="86">
        <v>93098188</v>
      </c>
      <c r="T26" s="86"/>
      <c r="U26" s="86">
        <v>87290044</v>
      </c>
      <c r="V26" s="23"/>
      <c r="W26" s="82">
        <f>U26/مقدمه!$AC$8</f>
        <v>1.0643221945363377E-4</v>
      </c>
    </row>
    <row r="27" spans="1:23" ht="20.25" customHeight="1" x14ac:dyDescent="0.4">
      <c r="A27" s="21" t="s">
        <v>187</v>
      </c>
      <c r="B27" s="20"/>
      <c r="C27" s="86">
        <v>0</v>
      </c>
      <c r="D27" s="86"/>
      <c r="E27" s="86">
        <v>0</v>
      </c>
      <c r="F27" s="86"/>
      <c r="G27" s="86">
        <v>0</v>
      </c>
      <c r="H27" s="86"/>
      <c r="I27" s="86">
        <v>1500000</v>
      </c>
      <c r="J27" s="86">
        <v>12347560860</v>
      </c>
      <c r="K27" s="86"/>
      <c r="L27" s="86">
        <v>0</v>
      </c>
      <c r="M27" s="86">
        <v>0</v>
      </c>
      <c r="N27" s="86"/>
      <c r="O27" s="86">
        <v>1500000</v>
      </c>
      <c r="P27" s="86"/>
      <c r="Q27" s="86">
        <v>9470</v>
      </c>
      <c r="R27" s="86"/>
      <c r="S27" s="86">
        <v>12347560860</v>
      </c>
      <c r="T27" s="86"/>
      <c r="U27" s="86">
        <v>14095195350</v>
      </c>
      <c r="V27" s="23"/>
      <c r="W27" s="82">
        <f>U27/مقدمه!$AC$8</f>
        <v>1.7186185915234943E-2</v>
      </c>
    </row>
    <row r="28" spans="1:23" ht="20.25" customHeight="1" x14ac:dyDescent="0.4">
      <c r="A28" s="21" t="s">
        <v>163</v>
      </c>
      <c r="B28" s="20"/>
      <c r="C28" s="86">
        <v>7304061</v>
      </c>
      <c r="D28" s="86"/>
      <c r="E28" s="86">
        <v>20489196926</v>
      </c>
      <c r="F28" s="86"/>
      <c r="G28" s="86">
        <v>20380252915</v>
      </c>
      <c r="H28" s="86"/>
      <c r="I28" s="86">
        <v>0</v>
      </c>
      <c r="J28" s="86">
        <v>0</v>
      </c>
      <c r="K28" s="86"/>
      <c r="L28" s="86">
        <v>0</v>
      </c>
      <c r="M28" s="86">
        <v>0</v>
      </c>
      <c r="N28" s="86"/>
      <c r="O28" s="86">
        <v>7304061</v>
      </c>
      <c r="P28" s="86"/>
      <c r="Q28" s="86">
        <v>2890</v>
      </c>
      <c r="R28" s="86"/>
      <c r="S28" s="86">
        <v>20489196926</v>
      </c>
      <c r="T28" s="86"/>
      <c r="U28" s="86">
        <v>20945565761</v>
      </c>
      <c r="V28" s="23"/>
      <c r="W28" s="82">
        <f>U28/مقدمه!$AC$8</f>
        <v>2.5538800870065659E-2</v>
      </c>
    </row>
    <row r="29" spans="1:23" ht="20.25" customHeight="1" x14ac:dyDescent="0.4">
      <c r="A29" s="21" t="s">
        <v>167</v>
      </c>
      <c r="B29" s="20"/>
      <c r="C29" s="86">
        <v>1995280</v>
      </c>
      <c r="D29" s="86"/>
      <c r="E29" s="86">
        <v>29715865652</v>
      </c>
      <c r="F29" s="86"/>
      <c r="G29" s="86">
        <v>29361271683</v>
      </c>
      <c r="H29" s="86"/>
      <c r="I29" s="86">
        <v>0</v>
      </c>
      <c r="J29" s="86">
        <v>0</v>
      </c>
      <c r="K29" s="86"/>
      <c r="L29" s="86">
        <v>729509</v>
      </c>
      <c r="M29" s="86">
        <v>9737593202</v>
      </c>
      <c r="N29" s="86"/>
      <c r="O29" s="86">
        <v>1265771</v>
      </c>
      <c r="P29" s="86"/>
      <c r="Q29" s="86">
        <v>12150</v>
      </c>
      <c r="R29" s="86"/>
      <c r="S29" s="86">
        <v>18851229393</v>
      </c>
      <c r="T29" s="86"/>
      <c r="U29" s="86">
        <v>15260237073</v>
      </c>
      <c r="V29" s="23"/>
      <c r="W29" s="82">
        <f>U29/مقدمه!$AC$8</f>
        <v>1.8606714198334165E-2</v>
      </c>
    </row>
    <row r="30" spans="1:23" ht="20.25" customHeight="1" x14ac:dyDescent="0.4">
      <c r="A30" s="21" t="s">
        <v>176</v>
      </c>
      <c r="B30" s="20"/>
      <c r="C30" s="86">
        <v>1896410</v>
      </c>
      <c r="D30" s="86"/>
      <c r="E30" s="86">
        <v>69918429738</v>
      </c>
      <c r="F30" s="86"/>
      <c r="G30" s="86">
        <v>64544050753</v>
      </c>
      <c r="H30" s="86"/>
      <c r="I30" s="86">
        <v>0</v>
      </c>
      <c r="J30" s="86">
        <v>0</v>
      </c>
      <c r="K30" s="86"/>
      <c r="L30" s="86">
        <v>16786</v>
      </c>
      <c r="M30" s="86">
        <v>468873289</v>
      </c>
      <c r="N30" s="86"/>
      <c r="O30" s="86">
        <v>1879624</v>
      </c>
      <c r="P30" s="86"/>
      <c r="Q30" s="86">
        <v>25450</v>
      </c>
      <c r="R30" s="86"/>
      <c r="S30" s="86">
        <v>69299549453</v>
      </c>
      <c r="T30" s="86"/>
      <c r="U30" s="86">
        <v>47466655194</v>
      </c>
      <c r="V30" s="23"/>
      <c r="W30" s="82">
        <f>U30/مقدمه!$AC$8</f>
        <v>5.7875803824062377E-2</v>
      </c>
    </row>
    <row r="31" spans="1:23" ht="20.25" customHeight="1" x14ac:dyDescent="0.4">
      <c r="A31" s="21" t="s">
        <v>177</v>
      </c>
      <c r="B31" s="20"/>
      <c r="C31" s="86">
        <v>1675000</v>
      </c>
      <c r="D31" s="86"/>
      <c r="E31" s="86">
        <v>7154366248</v>
      </c>
      <c r="F31" s="86"/>
      <c r="G31" s="86">
        <v>6980619450</v>
      </c>
      <c r="H31" s="86"/>
      <c r="I31" s="86">
        <v>0</v>
      </c>
      <c r="J31" s="86">
        <v>0</v>
      </c>
      <c r="K31" s="86"/>
      <c r="L31" s="86">
        <v>837501</v>
      </c>
      <c r="M31" s="86">
        <v>4213093827</v>
      </c>
      <c r="N31" s="86"/>
      <c r="O31" s="86">
        <v>837499</v>
      </c>
      <c r="P31" s="86"/>
      <c r="Q31" s="86">
        <v>4467</v>
      </c>
      <c r="R31" s="86"/>
      <c r="S31" s="86">
        <v>3577178853</v>
      </c>
      <c r="T31" s="86"/>
      <c r="U31" s="86">
        <v>3712189272</v>
      </c>
      <c r="V31" s="23"/>
      <c r="W31" s="82">
        <f>U31/مقدمه!$AC$8</f>
        <v>4.5262497891618543E-3</v>
      </c>
    </row>
    <row r="32" spans="1:23" ht="20.25" customHeight="1" x14ac:dyDescent="0.4">
      <c r="A32" s="21" t="s">
        <v>168</v>
      </c>
      <c r="B32" s="20"/>
      <c r="C32" s="86">
        <v>375000</v>
      </c>
      <c r="D32" s="86"/>
      <c r="E32" s="86">
        <v>6955842750</v>
      </c>
      <c r="F32" s="86"/>
      <c r="G32" s="86">
        <v>10604885625</v>
      </c>
      <c r="H32" s="86"/>
      <c r="I32" s="86">
        <v>1100169</v>
      </c>
      <c r="J32" s="86">
        <v>0</v>
      </c>
      <c r="K32" s="86"/>
      <c r="L32" s="86">
        <v>0</v>
      </c>
      <c r="M32" s="86">
        <v>0</v>
      </c>
      <c r="N32" s="86"/>
      <c r="O32" s="86">
        <v>1475169</v>
      </c>
      <c r="P32" s="86"/>
      <c r="Q32" s="86">
        <v>7016.1434852549091</v>
      </c>
      <c r="R32" s="86"/>
      <c r="S32" s="86">
        <v>6955842750</v>
      </c>
      <c r="T32" s="86"/>
      <c r="U32" s="86">
        <v>10269991894</v>
      </c>
      <c r="V32" s="23"/>
      <c r="W32" s="82">
        <f>U32/مقدمه!$AC$8</f>
        <v>1.2522138619259351E-2</v>
      </c>
    </row>
    <row r="33" spans="1:23" ht="20.25" customHeight="1" x14ac:dyDescent="0.4">
      <c r="A33" s="21" t="s">
        <v>169</v>
      </c>
      <c r="B33" s="20"/>
      <c r="C33" s="86">
        <v>257500</v>
      </c>
      <c r="D33" s="86"/>
      <c r="E33" s="86">
        <v>4311619861</v>
      </c>
      <c r="F33" s="86"/>
      <c r="G33" s="86">
        <v>4729481310</v>
      </c>
      <c r="H33" s="86"/>
      <c r="I33" s="86">
        <v>0</v>
      </c>
      <c r="J33" s="86">
        <v>0</v>
      </c>
      <c r="K33" s="86"/>
      <c r="L33" s="86">
        <v>0</v>
      </c>
      <c r="M33" s="86">
        <v>0</v>
      </c>
      <c r="N33" s="86"/>
      <c r="O33" s="86">
        <v>257500</v>
      </c>
      <c r="P33" s="86"/>
      <c r="Q33" s="86">
        <v>16450</v>
      </c>
      <c r="R33" s="86"/>
      <c r="S33" s="86">
        <v>4311619861</v>
      </c>
      <c r="T33" s="86"/>
      <c r="U33" s="86">
        <v>4203131689</v>
      </c>
      <c r="V33" s="23"/>
      <c r="W33" s="82">
        <f>U33/مقدمه!$AC$8</f>
        <v>5.1248528906248508E-3</v>
      </c>
    </row>
    <row r="34" spans="1:23" ht="16.5" thickBot="1" x14ac:dyDescent="0.45">
      <c r="A34" s="20" t="s">
        <v>4</v>
      </c>
      <c r="B34" s="20"/>
      <c r="C34" s="87"/>
      <c r="D34" s="87">
        <f>SUM(D10:D33)</f>
        <v>0</v>
      </c>
      <c r="E34" s="78">
        <f>SUM(E10:E33)</f>
        <v>819519707092</v>
      </c>
      <c r="F34" s="78">
        <f>SUM(F10:F33)</f>
        <v>0</v>
      </c>
      <c r="G34" s="78">
        <f>SUM(G10:G33)</f>
        <v>886613278401</v>
      </c>
      <c r="H34" s="78">
        <f>SUM(H10:H33)</f>
        <v>0</v>
      </c>
      <c r="I34" s="87"/>
      <c r="J34" s="78">
        <f>SUM(J10:J33)</f>
        <v>276946737410</v>
      </c>
      <c r="K34" s="78">
        <f>SUM(K10:K33)</f>
        <v>0</v>
      </c>
      <c r="L34" s="78">
        <f>SUM(L10:L33)</f>
        <v>30739157</v>
      </c>
      <c r="M34" s="78">
        <f>SUM(M10:M33)</f>
        <v>240062779816</v>
      </c>
      <c r="N34" s="87">
        <f>SUM(N10:N33)</f>
        <v>0</v>
      </c>
      <c r="O34" s="87"/>
      <c r="P34" s="87">
        <f t="shared" ref="P34:W34" si="0">SUM(P10:P33)</f>
        <v>0</v>
      </c>
      <c r="Q34" s="78">
        <f t="shared" si="0"/>
        <v>347954.53173173865</v>
      </c>
      <c r="R34" s="78">
        <f t="shared" si="0"/>
        <v>0</v>
      </c>
      <c r="S34" s="78">
        <f t="shared" si="0"/>
        <v>854298744134</v>
      </c>
      <c r="T34" s="78">
        <f t="shared" si="0"/>
        <v>0</v>
      </c>
      <c r="U34" s="78">
        <f t="shared" si="0"/>
        <v>814356485477</v>
      </c>
      <c r="V34" s="78">
        <f t="shared" si="0"/>
        <v>0</v>
      </c>
      <c r="W34" s="84">
        <f t="shared" si="0"/>
        <v>0.99293990705031565</v>
      </c>
    </row>
    <row r="35" spans="1:23" ht="16.5" thickTop="1" x14ac:dyDescent="0.4"/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Q40"/>
  <sheetViews>
    <sheetView rightToLeft="1" view="pageBreakPreview" zoomScaleNormal="100" zoomScaleSheetLayoutView="100" workbookViewId="0">
      <selection activeCell="K46" sqref="K46"/>
    </sheetView>
  </sheetViews>
  <sheetFormatPr defaultRowHeight="15" x14ac:dyDescent="0.25"/>
  <cols>
    <col min="1" max="1" width="28.85546875" bestFit="1" customWidth="1"/>
    <col min="2" max="2" width="0.5703125" customWidth="1"/>
    <col min="3" max="3" width="11.7109375" bestFit="1" customWidth="1"/>
    <col min="4" max="4" width="0.7109375" customWidth="1"/>
    <col min="5" max="5" width="16.42578125" bestFit="1" customWidth="1"/>
    <col min="6" max="6" width="0.5703125" customWidth="1"/>
    <col min="7" max="7" width="17.7109375" bestFit="1" customWidth="1"/>
    <col min="8" max="8" width="0.7109375" customWidth="1"/>
    <col min="9" max="9" width="17.7109375" bestFit="1" customWidth="1"/>
    <col min="10" max="10" width="1" customWidth="1"/>
    <col min="11" max="11" width="11.7109375" bestFit="1" customWidth="1"/>
    <col min="12" max="12" width="0.7109375" customWidth="1"/>
    <col min="13" max="13" width="16.42578125" bestFit="1" customWidth="1"/>
    <col min="14" max="14" width="1" customWidth="1"/>
    <col min="15" max="15" width="17.28515625" bestFit="1" customWidth="1"/>
    <col min="16" max="16" width="1" customWidth="1"/>
    <col min="17" max="17" width="16.42578125" bestFit="1" customWidth="1"/>
  </cols>
  <sheetData>
    <row r="1" spans="1:17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5.5" x14ac:dyDescent="0.25">
      <c r="A4" s="126" t="s">
        <v>67</v>
      </c>
      <c r="B4" s="126"/>
      <c r="C4" s="126"/>
      <c r="D4" s="126"/>
      <c r="E4" s="126"/>
      <c r="F4" s="126"/>
      <c r="G4" s="126"/>
      <c r="H4" s="126"/>
    </row>
    <row r="5" spans="1:17" ht="16.5" customHeight="1" thickBot="1" x14ac:dyDescent="0.5">
      <c r="A5" s="13"/>
      <c r="B5" s="13"/>
      <c r="C5" s="149" t="str">
        <f>مقدمه!T11</f>
        <v>از 1404/10/30 تا  1404/11/30</v>
      </c>
      <c r="D5" s="149"/>
      <c r="E5" s="149"/>
      <c r="F5" s="149"/>
      <c r="G5" s="149"/>
      <c r="H5" s="149"/>
      <c r="I5" s="149"/>
      <c r="J5" s="13"/>
      <c r="K5" s="149" t="str">
        <f>مقدمه!V11</f>
        <v>از ابتدای سال مالی تا 1404/11/30</v>
      </c>
      <c r="L5" s="149"/>
      <c r="M5" s="149"/>
      <c r="N5" s="149"/>
      <c r="O5" s="149"/>
      <c r="P5" s="149"/>
      <c r="Q5" s="149"/>
    </row>
    <row r="6" spans="1:17" ht="53.25" customHeight="1" thickBot="1" x14ac:dyDescent="0.5">
      <c r="A6" s="40" t="s">
        <v>56</v>
      </c>
      <c r="B6" s="40"/>
      <c r="C6" s="44" t="s">
        <v>5</v>
      </c>
      <c r="D6" s="40"/>
      <c r="E6" s="46" t="s">
        <v>30</v>
      </c>
      <c r="F6" s="40"/>
      <c r="G6" s="44" t="s">
        <v>68</v>
      </c>
      <c r="H6" s="40"/>
      <c r="I6" s="52" t="s">
        <v>69</v>
      </c>
      <c r="J6" s="13"/>
      <c r="K6" s="44" t="s">
        <v>5</v>
      </c>
      <c r="L6" s="40"/>
      <c r="M6" s="46" t="s">
        <v>30</v>
      </c>
      <c r="N6" s="40"/>
      <c r="O6" s="44" t="s">
        <v>68</v>
      </c>
      <c r="P6" s="40"/>
      <c r="Q6" s="52" t="s">
        <v>69</v>
      </c>
    </row>
    <row r="7" spans="1:17" ht="18.75" x14ac:dyDescent="0.45">
      <c r="A7" s="13" t="s">
        <v>147</v>
      </c>
      <c r="B7" s="13"/>
      <c r="C7" s="79">
        <v>300000</v>
      </c>
      <c r="D7" s="79"/>
      <c r="E7" s="79">
        <v>2500520400</v>
      </c>
      <c r="F7" s="79"/>
      <c r="G7" s="79">
        <v>-3027415770</v>
      </c>
      <c r="H7" s="79"/>
      <c r="I7" s="79">
        <v>-526895370</v>
      </c>
      <c r="J7" s="79"/>
      <c r="K7" s="79">
        <v>300000</v>
      </c>
      <c r="L7" s="79"/>
      <c r="M7" s="79">
        <v>2500520400</v>
      </c>
      <c r="N7" s="79"/>
      <c r="O7" s="79">
        <v>-3301282290</v>
      </c>
      <c r="P7" s="79"/>
      <c r="Q7" s="79">
        <v>-800761890</v>
      </c>
    </row>
    <row r="8" spans="1:17" ht="18.75" x14ac:dyDescent="0.45">
      <c r="A8" s="13" t="s">
        <v>183</v>
      </c>
      <c r="B8" s="13"/>
      <c r="C8" s="79">
        <v>600000</v>
      </c>
      <c r="D8" s="79"/>
      <c r="E8" s="79">
        <v>16622507040</v>
      </c>
      <c r="F8" s="79"/>
      <c r="G8" s="79">
        <v>-17239570386</v>
      </c>
      <c r="H8" s="79"/>
      <c r="I8" s="79">
        <v>-617063346</v>
      </c>
      <c r="J8" s="79"/>
      <c r="K8" s="79">
        <v>600000</v>
      </c>
      <c r="L8" s="79"/>
      <c r="M8" s="79">
        <v>16622507040</v>
      </c>
      <c r="N8" s="79"/>
      <c r="O8" s="79">
        <v>-17239570386</v>
      </c>
      <c r="P8" s="79"/>
      <c r="Q8" s="79">
        <v>-617063346</v>
      </c>
    </row>
    <row r="9" spans="1:17" ht="18.75" x14ac:dyDescent="0.45">
      <c r="A9" s="13" t="s">
        <v>148</v>
      </c>
      <c r="B9" s="13"/>
      <c r="C9" s="79">
        <v>7388788</v>
      </c>
      <c r="D9" s="79"/>
      <c r="E9" s="79">
        <v>34957415289</v>
      </c>
      <c r="F9" s="79"/>
      <c r="G9" s="79">
        <v>-38076786956</v>
      </c>
      <c r="H9" s="79"/>
      <c r="I9" s="79">
        <v>-3119371667</v>
      </c>
      <c r="J9" s="79"/>
      <c r="K9" s="79">
        <v>7388788</v>
      </c>
      <c r="L9" s="79"/>
      <c r="M9" s="79">
        <v>34957415289</v>
      </c>
      <c r="N9" s="79"/>
      <c r="O9" s="79">
        <v>-40324199680</v>
      </c>
      <c r="P9" s="79"/>
      <c r="Q9" s="79">
        <v>-5366784391</v>
      </c>
    </row>
    <row r="10" spans="1:17" ht="18.75" x14ac:dyDescent="0.45">
      <c r="A10" s="13" t="s">
        <v>160</v>
      </c>
      <c r="B10" s="13"/>
      <c r="C10" s="79">
        <v>2650327</v>
      </c>
      <c r="D10" s="79"/>
      <c r="E10" s="79">
        <v>24930882943</v>
      </c>
      <c r="F10" s="79"/>
      <c r="G10" s="79">
        <v>-25248006684</v>
      </c>
      <c r="H10" s="79"/>
      <c r="I10" s="79">
        <v>-317123741</v>
      </c>
      <c r="J10" s="79"/>
      <c r="K10" s="79">
        <v>2650327</v>
      </c>
      <c r="L10" s="79"/>
      <c r="M10" s="79">
        <v>24930882943</v>
      </c>
      <c r="N10" s="79"/>
      <c r="O10" s="79">
        <v>-26079986437</v>
      </c>
      <c r="P10" s="79"/>
      <c r="Q10" s="79">
        <v>-1149103494</v>
      </c>
    </row>
    <row r="11" spans="1:17" ht="18.75" x14ac:dyDescent="0.45">
      <c r="A11" s="13" t="s">
        <v>172</v>
      </c>
      <c r="B11" s="13"/>
      <c r="C11" s="79">
        <v>3282744</v>
      </c>
      <c r="D11" s="79"/>
      <c r="E11" s="79">
        <v>28925431295</v>
      </c>
      <c r="F11" s="79"/>
      <c r="G11" s="79">
        <v>-31574870203</v>
      </c>
      <c r="H11" s="79"/>
      <c r="I11" s="79">
        <v>-2649438908</v>
      </c>
      <c r="J11" s="79"/>
      <c r="K11" s="79">
        <v>3282744</v>
      </c>
      <c r="L11" s="79"/>
      <c r="M11" s="79">
        <v>28925431295</v>
      </c>
      <c r="N11" s="79"/>
      <c r="O11" s="79">
        <v>-29424081378</v>
      </c>
      <c r="P11" s="79"/>
      <c r="Q11" s="79">
        <v>-498650083</v>
      </c>
    </row>
    <row r="12" spans="1:17" ht="18.75" x14ac:dyDescent="0.45">
      <c r="A12" s="13" t="s">
        <v>184</v>
      </c>
      <c r="B12" s="13"/>
      <c r="C12" s="79">
        <v>2348556</v>
      </c>
      <c r="D12" s="79"/>
      <c r="E12" s="79">
        <v>8986028814</v>
      </c>
      <c r="F12" s="79"/>
      <c r="G12" s="79">
        <v>-9016548606</v>
      </c>
      <c r="H12" s="79"/>
      <c r="I12" s="79">
        <v>-30519792</v>
      </c>
      <c r="J12" s="79"/>
      <c r="K12" s="79">
        <v>2348556</v>
      </c>
      <c r="L12" s="79"/>
      <c r="M12" s="79">
        <v>8986028814</v>
      </c>
      <c r="N12" s="79"/>
      <c r="O12" s="79">
        <v>-9016548606</v>
      </c>
      <c r="P12" s="79"/>
      <c r="Q12" s="79">
        <v>-30519792</v>
      </c>
    </row>
    <row r="13" spans="1:17" ht="18.75" x14ac:dyDescent="0.45">
      <c r="A13" s="13" t="s">
        <v>150</v>
      </c>
      <c r="B13" s="13"/>
      <c r="C13" s="79">
        <v>12500000</v>
      </c>
      <c r="D13" s="79"/>
      <c r="E13" s="79">
        <v>99475067500</v>
      </c>
      <c r="F13" s="79"/>
      <c r="G13" s="79">
        <v>-136065023750</v>
      </c>
      <c r="H13" s="79"/>
      <c r="I13" s="79">
        <v>-36589956250</v>
      </c>
      <c r="J13" s="79"/>
      <c r="K13" s="79">
        <v>12500000</v>
      </c>
      <c r="L13" s="79"/>
      <c r="M13" s="79">
        <v>99475067500</v>
      </c>
      <c r="N13" s="79"/>
      <c r="O13" s="79">
        <v>-118559048630</v>
      </c>
      <c r="P13" s="79"/>
      <c r="Q13" s="79">
        <v>-19083981130</v>
      </c>
    </row>
    <row r="14" spans="1:17" ht="18.75" x14ac:dyDescent="0.45">
      <c r="A14" s="13" t="s">
        <v>185</v>
      </c>
      <c r="B14" s="13"/>
      <c r="C14" s="79">
        <v>2717306</v>
      </c>
      <c r="D14" s="79"/>
      <c r="E14" s="79">
        <v>17525957963</v>
      </c>
      <c r="F14" s="79"/>
      <c r="G14" s="79">
        <v>-20843362087</v>
      </c>
      <c r="H14" s="79"/>
      <c r="I14" s="79">
        <v>-3317404124</v>
      </c>
      <c r="J14" s="79"/>
      <c r="K14" s="79">
        <v>2717306</v>
      </c>
      <c r="L14" s="79"/>
      <c r="M14" s="79">
        <v>17525957963</v>
      </c>
      <c r="N14" s="79"/>
      <c r="O14" s="79">
        <v>-20843362087</v>
      </c>
      <c r="P14" s="79"/>
      <c r="Q14" s="79">
        <v>-3317404124</v>
      </c>
    </row>
    <row r="15" spans="1:17" ht="18.75" x14ac:dyDescent="0.45">
      <c r="A15" s="13" t="s">
        <v>165</v>
      </c>
      <c r="B15" s="13"/>
      <c r="C15" s="79">
        <v>7500000</v>
      </c>
      <c r="D15" s="79"/>
      <c r="E15" s="79">
        <v>80745971250</v>
      </c>
      <c r="F15" s="79"/>
      <c r="G15" s="79">
        <v>-82606477500</v>
      </c>
      <c r="H15" s="79"/>
      <c r="I15" s="79">
        <v>-1860506250</v>
      </c>
      <c r="J15" s="79"/>
      <c r="K15" s="79">
        <v>7500000</v>
      </c>
      <c r="L15" s="79"/>
      <c r="M15" s="79">
        <v>80745971250</v>
      </c>
      <c r="N15" s="79"/>
      <c r="O15" s="79">
        <v>-73676047500</v>
      </c>
      <c r="P15" s="79"/>
      <c r="Q15" s="79">
        <v>7069923750</v>
      </c>
    </row>
    <row r="16" spans="1:17" ht="18.75" x14ac:dyDescent="0.45">
      <c r="A16" s="13" t="s">
        <v>174</v>
      </c>
      <c r="B16" s="13"/>
      <c r="C16" s="79">
        <v>10000000</v>
      </c>
      <c r="D16" s="79"/>
      <c r="E16" s="79">
        <v>37795564300</v>
      </c>
      <c r="F16" s="79"/>
      <c r="G16" s="79">
        <v>-46944293700</v>
      </c>
      <c r="H16" s="79"/>
      <c r="I16" s="79">
        <v>-9148729400</v>
      </c>
      <c r="J16" s="79"/>
      <c r="K16" s="79">
        <v>10000000</v>
      </c>
      <c r="L16" s="79"/>
      <c r="M16" s="79">
        <v>37795564300</v>
      </c>
      <c r="N16" s="79"/>
      <c r="O16" s="79">
        <v>-50281061984</v>
      </c>
      <c r="P16" s="79"/>
      <c r="Q16" s="79">
        <v>-12485497684</v>
      </c>
    </row>
    <row r="17" spans="1:17" ht="18.75" x14ac:dyDescent="0.45">
      <c r="A17" s="13" t="s">
        <v>158</v>
      </c>
      <c r="B17" s="13"/>
      <c r="C17" s="79">
        <v>419280</v>
      </c>
      <c r="D17" s="79"/>
      <c r="E17" s="79">
        <v>2309016261</v>
      </c>
      <c r="F17" s="79"/>
      <c r="G17" s="79">
        <v>-2438302365</v>
      </c>
      <c r="H17" s="79"/>
      <c r="I17" s="79">
        <v>-129286104</v>
      </c>
      <c r="J17" s="79"/>
      <c r="K17" s="79">
        <v>419280</v>
      </c>
      <c r="L17" s="79"/>
      <c r="M17" s="79">
        <v>2309016261</v>
      </c>
      <c r="N17" s="79"/>
      <c r="O17" s="79">
        <v>-2438302365</v>
      </c>
      <c r="P17" s="79"/>
      <c r="Q17" s="79">
        <v>-129286104</v>
      </c>
    </row>
    <row r="18" spans="1:17" ht="18.75" x14ac:dyDescent="0.45">
      <c r="A18" s="13" t="s">
        <v>186</v>
      </c>
      <c r="B18" s="13"/>
      <c r="C18" s="79">
        <v>2001852</v>
      </c>
      <c r="D18" s="79"/>
      <c r="E18" s="79">
        <v>77576765280</v>
      </c>
      <c r="F18" s="79"/>
      <c r="G18" s="79">
        <v>-78957609700</v>
      </c>
      <c r="H18" s="79"/>
      <c r="I18" s="79">
        <v>-1380844420</v>
      </c>
      <c r="J18" s="79"/>
      <c r="K18" s="79">
        <v>2001852</v>
      </c>
      <c r="L18" s="79"/>
      <c r="M18" s="79">
        <v>77576765280</v>
      </c>
      <c r="N18" s="79"/>
      <c r="O18" s="79">
        <v>-78957609700</v>
      </c>
      <c r="P18" s="79"/>
      <c r="Q18" s="79">
        <v>-1380844420</v>
      </c>
    </row>
    <row r="19" spans="1:17" ht="18.75" x14ac:dyDescent="0.45">
      <c r="A19" s="13" t="s">
        <v>152</v>
      </c>
      <c r="B19" s="13"/>
      <c r="C19" s="79">
        <v>8679497</v>
      </c>
      <c r="D19" s="79"/>
      <c r="E19" s="79">
        <v>20876468482</v>
      </c>
      <c r="F19" s="79"/>
      <c r="G19" s="79">
        <v>-20747282416</v>
      </c>
      <c r="H19" s="79"/>
      <c r="I19" s="79">
        <v>129186066</v>
      </c>
      <c r="J19" s="79"/>
      <c r="K19" s="79">
        <v>8679497</v>
      </c>
      <c r="L19" s="79"/>
      <c r="M19" s="79">
        <v>20876468482</v>
      </c>
      <c r="N19" s="79"/>
      <c r="O19" s="79">
        <v>-21186515044</v>
      </c>
      <c r="P19" s="79"/>
      <c r="Q19" s="79">
        <v>-310046562</v>
      </c>
    </row>
    <row r="20" spans="1:17" ht="18.75" x14ac:dyDescent="0.45">
      <c r="A20" s="13" t="s">
        <v>166</v>
      </c>
      <c r="B20" s="13"/>
      <c r="C20" s="79">
        <v>10000000</v>
      </c>
      <c r="D20" s="79"/>
      <c r="E20" s="79">
        <v>99723135000</v>
      </c>
      <c r="F20" s="79"/>
      <c r="G20" s="79">
        <v>-151817310000</v>
      </c>
      <c r="H20" s="79"/>
      <c r="I20" s="79">
        <v>-52094175000</v>
      </c>
      <c r="J20" s="79"/>
      <c r="K20" s="79">
        <v>10000000</v>
      </c>
      <c r="L20" s="79"/>
      <c r="M20" s="79">
        <v>99723135000</v>
      </c>
      <c r="N20" s="79"/>
      <c r="O20" s="79">
        <v>-154639054764</v>
      </c>
      <c r="P20" s="79"/>
      <c r="Q20" s="79">
        <v>-54915919764</v>
      </c>
    </row>
    <row r="21" spans="1:17" ht="18.75" x14ac:dyDescent="0.45">
      <c r="A21" s="13" t="s">
        <v>161</v>
      </c>
      <c r="B21" s="13"/>
      <c r="C21" s="79">
        <v>48032107</v>
      </c>
      <c r="D21" s="79"/>
      <c r="E21" s="79">
        <v>145365497383</v>
      </c>
      <c r="F21" s="79"/>
      <c r="G21" s="79">
        <v>-122058835652</v>
      </c>
      <c r="H21" s="79"/>
      <c r="I21" s="79">
        <v>23306661731</v>
      </c>
      <c r="J21" s="79"/>
      <c r="K21" s="79">
        <v>48032107</v>
      </c>
      <c r="L21" s="79"/>
      <c r="M21" s="79">
        <v>145365497383</v>
      </c>
      <c r="N21" s="79"/>
      <c r="O21" s="79">
        <v>-113623392052</v>
      </c>
      <c r="P21" s="79"/>
      <c r="Q21" s="79">
        <v>31742105331</v>
      </c>
    </row>
    <row r="22" spans="1:17" ht="18.75" x14ac:dyDescent="0.45">
      <c r="A22" s="13" t="s">
        <v>162</v>
      </c>
      <c r="B22" s="13"/>
      <c r="C22" s="79">
        <v>749</v>
      </c>
      <c r="D22" s="79"/>
      <c r="E22" s="79">
        <v>87290044</v>
      </c>
      <c r="F22" s="79"/>
      <c r="G22" s="79">
        <v>-104086596</v>
      </c>
      <c r="H22" s="79"/>
      <c r="I22" s="79">
        <v>-16796552</v>
      </c>
      <c r="J22" s="79"/>
      <c r="K22" s="79">
        <v>749</v>
      </c>
      <c r="L22" s="79"/>
      <c r="M22" s="79">
        <v>87290044</v>
      </c>
      <c r="N22" s="79"/>
      <c r="O22" s="79">
        <v>-107951285</v>
      </c>
      <c r="P22" s="79"/>
      <c r="Q22" s="79">
        <v>-20661241</v>
      </c>
    </row>
    <row r="23" spans="1:17" ht="18.75" x14ac:dyDescent="0.45">
      <c r="A23" s="13" t="s">
        <v>187</v>
      </c>
      <c r="B23" s="13"/>
      <c r="C23" s="79">
        <v>1500000</v>
      </c>
      <c r="D23" s="79"/>
      <c r="E23" s="79">
        <v>14095195350</v>
      </c>
      <c r="F23" s="79"/>
      <c r="G23" s="79">
        <v>-12347560860</v>
      </c>
      <c r="H23" s="79"/>
      <c r="I23" s="79">
        <v>1747634490</v>
      </c>
      <c r="J23" s="79"/>
      <c r="K23" s="79">
        <v>1500000</v>
      </c>
      <c r="L23" s="79"/>
      <c r="M23" s="79">
        <v>14095195350</v>
      </c>
      <c r="N23" s="79"/>
      <c r="O23" s="79">
        <v>-12347560860</v>
      </c>
      <c r="P23" s="79"/>
      <c r="Q23" s="79">
        <v>1747634490</v>
      </c>
    </row>
    <row r="24" spans="1:17" ht="18.75" x14ac:dyDescent="0.45">
      <c r="A24" s="13" t="s">
        <v>163</v>
      </c>
      <c r="B24" s="13"/>
      <c r="C24" s="79">
        <v>7304061</v>
      </c>
      <c r="D24" s="79"/>
      <c r="E24" s="79">
        <v>20945565761</v>
      </c>
      <c r="F24" s="79"/>
      <c r="G24" s="79">
        <v>-20380252915</v>
      </c>
      <c r="H24" s="79"/>
      <c r="I24" s="79">
        <v>565312846</v>
      </c>
      <c r="J24" s="79"/>
      <c r="K24" s="79">
        <v>7304061</v>
      </c>
      <c r="L24" s="79"/>
      <c r="M24" s="79">
        <v>20945565761</v>
      </c>
      <c r="N24" s="79"/>
      <c r="O24" s="79">
        <v>-23554701981</v>
      </c>
      <c r="P24" s="79"/>
      <c r="Q24" s="79">
        <v>-2609136220</v>
      </c>
    </row>
    <row r="25" spans="1:17" ht="18.75" x14ac:dyDescent="0.45">
      <c r="A25" s="13" t="s">
        <v>167</v>
      </c>
      <c r="B25" s="13"/>
      <c r="C25" s="79">
        <v>1265771</v>
      </c>
      <c r="D25" s="79"/>
      <c r="E25" s="79">
        <v>15260237073</v>
      </c>
      <c r="F25" s="79"/>
      <c r="G25" s="79">
        <v>-17973412022</v>
      </c>
      <c r="H25" s="79"/>
      <c r="I25" s="79">
        <v>-2713174949</v>
      </c>
      <c r="J25" s="79"/>
      <c r="K25" s="79">
        <v>1265771</v>
      </c>
      <c r="L25" s="79"/>
      <c r="M25" s="79">
        <v>15260237073</v>
      </c>
      <c r="N25" s="79"/>
      <c r="O25" s="79">
        <v>-19759074267</v>
      </c>
      <c r="P25" s="79"/>
      <c r="Q25" s="79">
        <v>-4498837194</v>
      </c>
    </row>
    <row r="26" spans="1:17" ht="18.75" x14ac:dyDescent="0.45">
      <c r="A26" s="13" t="s">
        <v>176</v>
      </c>
      <c r="B26" s="13"/>
      <c r="C26" s="79">
        <v>1879624</v>
      </c>
      <c r="D26" s="79"/>
      <c r="E26" s="79">
        <v>47466655194</v>
      </c>
      <c r="F26" s="79"/>
      <c r="G26" s="79">
        <v>-63925170468</v>
      </c>
      <c r="H26" s="79"/>
      <c r="I26" s="79">
        <v>-16458515274</v>
      </c>
      <c r="J26" s="79"/>
      <c r="K26" s="79">
        <v>1879624</v>
      </c>
      <c r="L26" s="79"/>
      <c r="M26" s="79">
        <v>47466655194</v>
      </c>
      <c r="N26" s="79"/>
      <c r="O26" s="79">
        <v>-69299549453</v>
      </c>
      <c r="P26" s="79"/>
      <c r="Q26" s="79">
        <v>-21832894259</v>
      </c>
    </row>
    <row r="27" spans="1:17" ht="18.75" x14ac:dyDescent="0.45">
      <c r="A27" s="13" t="s">
        <v>177</v>
      </c>
      <c r="B27" s="13"/>
      <c r="C27" s="79">
        <v>837499</v>
      </c>
      <c r="D27" s="79"/>
      <c r="E27" s="79">
        <v>3712189272</v>
      </c>
      <c r="F27" s="79"/>
      <c r="G27" s="79">
        <v>-3403432055</v>
      </c>
      <c r="H27" s="79"/>
      <c r="I27" s="79">
        <v>308757217</v>
      </c>
      <c r="J27" s="79"/>
      <c r="K27" s="79">
        <v>837499</v>
      </c>
      <c r="L27" s="79"/>
      <c r="M27" s="79">
        <v>3712189272</v>
      </c>
      <c r="N27" s="79"/>
      <c r="O27" s="79">
        <v>-3577178853</v>
      </c>
      <c r="P27" s="79"/>
      <c r="Q27" s="79">
        <v>135010419</v>
      </c>
    </row>
    <row r="28" spans="1:17" ht="18.75" x14ac:dyDescent="0.45">
      <c r="A28" s="13" t="s">
        <v>168</v>
      </c>
      <c r="B28" s="13"/>
      <c r="C28" s="79">
        <v>1475169</v>
      </c>
      <c r="D28" s="79"/>
      <c r="E28" s="79">
        <v>10269991894</v>
      </c>
      <c r="F28" s="79"/>
      <c r="G28" s="79">
        <v>-10604885625</v>
      </c>
      <c r="H28" s="79"/>
      <c r="I28" s="79">
        <v>-334893731</v>
      </c>
      <c r="J28" s="79"/>
      <c r="K28" s="79">
        <v>1475169</v>
      </c>
      <c r="L28" s="79"/>
      <c r="M28" s="79">
        <v>10269991894</v>
      </c>
      <c r="N28" s="79"/>
      <c r="O28" s="79">
        <v>-10083943875</v>
      </c>
      <c r="P28" s="79"/>
      <c r="Q28" s="79">
        <v>186048019</v>
      </c>
    </row>
    <row r="29" spans="1:17" ht="18.75" x14ac:dyDescent="0.45">
      <c r="A29" s="13" t="s">
        <v>169</v>
      </c>
      <c r="B29" s="13"/>
      <c r="C29" s="79">
        <v>257500</v>
      </c>
      <c r="D29" s="79"/>
      <c r="E29" s="79">
        <v>4203131689</v>
      </c>
      <c r="F29" s="79"/>
      <c r="G29" s="79">
        <v>-4729481310</v>
      </c>
      <c r="H29" s="79"/>
      <c r="I29" s="79">
        <v>-526349621</v>
      </c>
      <c r="J29" s="79"/>
      <c r="K29" s="79">
        <v>257500</v>
      </c>
      <c r="L29" s="79"/>
      <c r="M29" s="79">
        <v>4203131689</v>
      </c>
      <c r="N29" s="79"/>
      <c r="O29" s="79">
        <v>-5176622976</v>
      </c>
      <c r="P29" s="79"/>
      <c r="Q29" s="79">
        <v>-973491287</v>
      </c>
    </row>
    <row r="30" spans="1:17" ht="19.5" thickBot="1" x14ac:dyDescent="0.5">
      <c r="A30" s="13"/>
      <c r="B30" s="13"/>
      <c r="C30" s="10"/>
      <c r="D30" s="13"/>
      <c r="E30" s="94">
        <f>SUM(E7:E29)</f>
        <v>814356485477</v>
      </c>
      <c r="F30" s="103"/>
      <c r="G30" s="94">
        <f>SUM(G7:G29)</f>
        <v>-920129977626</v>
      </c>
      <c r="H30" s="103"/>
      <c r="I30" s="94">
        <f>SUM(I7:I29)</f>
        <v>-105773492149</v>
      </c>
      <c r="J30" s="103"/>
      <c r="K30" s="17"/>
      <c r="L30" s="103"/>
      <c r="M30" s="94">
        <f>SUM(M7:M29)</f>
        <v>814356485477</v>
      </c>
      <c r="N30" s="103"/>
      <c r="O30" s="94">
        <f>SUM(O7:O29)</f>
        <v>-903496646453</v>
      </c>
      <c r="P30" s="103"/>
      <c r="Q30" s="94">
        <f>SUM(Q7:Q29)</f>
        <v>-89140160976</v>
      </c>
    </row>
    <row r="31" spans="1:17" ht="18.75" thickTop="1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8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8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8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8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8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8" x14ac:dyDescent="0.45">
      <c r="A40" s="165" t="s">
        <v>70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</row>
  </sheetData>
  <mergeCells count="7">
    <mergeCell ref="A40:Q40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5" zoomScaleNormal="100" zoomScaleSheetLayoutView="85" workbookViewId="0">
      <selection activeCell="K30" sqref="K30:AF30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5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25" ht="21.75" thickBot="1" x14ac:dyDescent="0.6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5" ht="25.5" x14ac:dyDescent="0.4">
      <c r="A4" s="131" t="s">
        <v>79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32" t="str">
        <f>مقدمه!Q9</f>
        <v xml:space="preserve"> 1404/10/30</v>
      </c>
      <c r="D6" s="132"/>
      <c r="E6" s="132"/>
      <c r="F6" s="132"/>
      <c r="G6" s="132"/>
      <c r="H6" s="132"/>
      <c r="I6" s="132"/>
      <c r="K6" s="132" t="str">
        <f>مقدمه!T9</f>
        <v xml:space="preserve"> 1404/11/30</v>
      </c>
      <c r="L6" s="132"/>
      <c r="M6" s="132"/>
      <c r="N6" s="132"/>
      <c r="O6" s="132"/>
      <c r="P6" s="132"/>
      <c r="Q6" s="132"/>
    </row>
    <row r="7" spans="1:25" ht="16.5" thickBot="1" x14ac:dyDescent="0.45">
      <c r="A7" s="37" t="s">
        <v>43</v>
      </c>
      <c r="B7" s="1"/>
      <c r="C7" s="37" t="s">
        <v>44</v>
      </c>
      <c r="D7" s="1"/>
      <c r="E7" s="37" t="s">
        <v>45</v>
      </c>
      <c r="F7" s="1"/>
      <c r="G7" s="37" t="s">
        <v>46</v>
      </c>
      <c r="H7" s="1"/>
      <c r="I7" s="37" t="s">
        <v>47</v>
      </c>
      <c r="K7" s="37" t="s">
        <v>44</v>
      </c>
      <c r="L7" s="1"/>
      <c r="M7" s="37" t="s">
        <v>45</v>
      </c>
      <c r="N7" s="1"/>
      <c r="O7" s="37" t="s">
        <v>46</v>
      </c>
      <c r="P7" s="1"/>
      <c r="Q7" s="37" t="s">
        <v>47</v>
      </c>
    </row>
    <row r="8" spans="1:25" x14ac:dyDescent="0.4">
      <c r="A8" s="20" t="s">
        <v>3</v>
      </c>
      <c r="B8" s="20"/>
      <c r="C8" s="23" t="s">
        <v>2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 t="s">
        <v>2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 x14ac:dyDescent="0.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 x14ac:dyDescent="0.4">
      <c r="A12" s="131" t="s">
        <v>113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32" t="str">
        <f>C6</f>
        <v xml:space="preserve"> 1404/10/30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O14" s="132" t="str">
        <f>K6</f>
        <v xml:space="preserve"> 1404/11/30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32"/>
    </row>
    <row r="15" spans="1:25" ht="16.5" thickBot="1" x14ac:dyDescent="0.45">
      <c r="A15" s="37" t="s">
        <v>43</v>
      </c>
      <c r="B15" s="1"/>
      <c r="C15" s="37" t="s">
        <v>115</v>
      </c>
      <c r="D15" s="1"/>
      <c r="E15" s="37" t="s">
        <v>114</v>
      </c>
      <c r="F15" s="1"/>
      <c r="G15" s="37" t="s">
        <v>116</v>
      </c>
      <c r="H15" s="1"/>
      <c r="I15" s="37" t="s">
        <v>93</v>
      </c>
      <c r="J15" s="1"/>
      <c r="K15" s="37" t="s">
        <v>45</v>
      </c>
      <c r="L15" s="1"/>
      <c r="M15" s="37" t="s">
        <v>46</v>
      </c>
      <c r="O15" s="37" t="s">
        <v>115</v>
      </c>
      <c r="P15" s="1"/>
      <c r="Q15" s="37" t="s">
        <v>114</v>
      </c>
      <c r="R15" s="1"/>
      <c r="S15" s="70" t="s">
        <v>116</v>
      </c>
      <c r="T15" s="1"/>
      <c r="U15" s="37" t="s">
        <v>93</v>
      </c>
      <c r="V15" s="1"/>
      <c r="W15" s="37" t="s">
        <v>45</v>
      </c>
      <c r="X15" s="1"/>
      <c r="Y15" s="37" t="s">
        <v>46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 x14ac:dyDescent="0.6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8"/>
      <c r="T19" s="68"/>
      <c r="U19" s="68"/>
      <c r="V19" s="68"/>
      <c r="W19" s="68"/>
      <c r="X19" s="68"/>
      <c r="Y19" s="68"/>
    </row>
    <row r="20" spans="1:25" ht="25.5" x14ac:dyDescent="0.4">
      <c r="A20" s="131" t="s">
        <v>117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32" t="str">
        <f>C14</f>
        <v xml:space="preserve"> 1404/10/30</v>
      </c>
      <c r="D22" s="132"/>
      <c r="E22" s="132"/>
      <c r="F22" s="132"/>
      <c r="G22" s="132"/>
      <c r="H22" s="132"/>
      <c r="I22" s="132"/>
      <c r="K22" s="132" t="str">
        <f>O14</f>
        <v xml:space="preserve"> 1404/11/30</v>
      </c>
      <c r="L22" s="132"/>
      <c r="M22" s="132"/>
      <c r="N22" s="132"/>
      <c r="O22" s="132"/>
      <c r="P22" s="132"/>
      <c r="Q22" s="132"/>
      <c r="R22" s="69"/>
      <c r="S22" s="69"/>
      <c r="T22" s="69"/>
      <c r="U22" s="69"/>
    </row>
    <row r="23" spans="1:25" ht="16.5" thickBot="1" x14ac:dyDescent="0.45">
      <c r="A23" s="37" t="s">
        <v>43</v>
      </c>
      <c r="B23" s="1"/>
      <c r="C23" s="37" t="s">
        <v>114</v>
      </c>
      <c r="D23" s="1"/>
      <c r="E23" s="37" t="s">
        <v>93</v>
      </c>
      <c r="F23" s="1"/>
      <c r="G23" s="37" t="s">
        <v>45</v>
      </c>
      <c r="H23" s="1"/>
      <c r="I23" s="37" t="s">
        <v>46</v>
      </c>
      <c r="K23" s="37" t="s">
        <v>114</v>
      </c>
      <c r="L23" s="1"/>
      <c r="M23" s="37" t="s">
        <v>93</v>
      </c>
      <c r="N23" s="1"/>
      <c r="O23" s="37" t="s">
        <v>45</v>
      </c>
      <c r="P23" s="1"/>
      <c r="Q23" s="37" t="s">
        <v>46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11"/>
  <sheetViews>
    <sheetView rightToLeft="1" view="pageBreakPreview" zoomScale="106" zoomScaleNormal="100" zoomScaleSheetLayoutView="106" workbookViewId="0">
      <selection activeCell="C17" sqref="C17:E18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" style="6" bestFit="1" customWidth="1"/>
    <col min="4" max="4" width="0.85546875" style="6" customWidth="1"/>
    <col min="5" max="5" width="12.5703125" style="6" bestFit="1" customWidth="1"/>
    <col min="6" max="6" width="1.28515625" style="6" customWidth="1"/>
    <col min="7" max="7" width="12.42578125" style="6" bestFit="1" customWidth="1"/>
    <col min="8" max="8" width="0.5703125" style="6" customWidth="1"/>
    <col min="9" max="9" width="9.28515625" style="6" bestFit="1" customWidth="1"/>
    <col min="10" max="10" width="13.5703125" style="6" bestFit="1" customWidth="1"/>
    <col min="11" max="11" width="0.5703125" style="6" customWidth="1"/>
    <col min="12" max="12" width="8.28515625" style="6" bestFit="1" customWidth="1"/>
    <col min="13" max="13" width="11.5703125" style="6" bestFit="1" customWidth="1"/>
    <col min="14" max="14" width="0.5703125" style="6" customWidth="1"/>
    <col min="15" max="15" width="8" style="6" bestFit="1" customWidth="1"/>
    <col min="16" max="16" width="0.7109375" style="6" customWidth="1"/>
    <col min="17" max="17" width="13.85546875" style="6" bestFit="1" customWidth="1"/>
    <col min="18" max="18" width="0.5703125" style="6" customWidth="1"/>
    <col min="19" max="19" width="12.42578125" style="6" bestFit="1" customWidth="1"/>
    <col min="20" max="20" width="0.42578125" style="6" customWidth="1"/>
    <col min="21" max="21" width="12.42578125" style="6" bestFit="1" customWidth="1"/>
    <col min="22" max="22" width="0.7109375" style="6" customWidth="1"/>
    <col min="23" max="23" width="11.5703125" style="6" bestFit="1" customWidth="1"/>
    <col min="24" max="16384" width="9.140625" style="6"/>
  </cols>
  <sheetData>
    <row r="1" spans="1:23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25.5" x14ac:dyDescent="0.4">
      <c r="A4" s="126" t="s">
        <v>128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6" spans="1:23" ht="18.75" customHeight="1" thickBot="1" x14ac:dyDescent="0.45">
      <c r="A6" s="18"/>
      <c r="B6" s="19"/>
      <c r="C6" s="127" t="str">
        <f>مقدمه!Q9</f>
        <v xml:space="preserve"> 1404/10/30</v>
      </c>
      <c r="D6" s="127"/>
      <c r="E6" s="127"/>
      <c r="F6" s="127"/>
      <c r="G6" s="127"/>
      <c r="H6" s="19"/>
      <c r="I6" s="129" t="s">
        <v>13</v>
      </c>
      <c r="J6" s="129"/>
      <c r="K6" s="129"/>
      <c r="L6" s="129"/>
      <c r="M6" s="129"/>
      <c r="O6" s="127" t="str">
        <f>مقدمه!T9</f>
        <v xml:space="preserve"> 1404/11/30</v>
      </c>
      <c r="P6" s="127"/>
      <c r="Q6" s="127"/>
      <c r="R6" s="127"/>
      <c r="S6" s="127"/>
      <c r="T6" s="127"/>
      <c r="U6" s="127"/>
      <c r="V6" s="127"/>
      <c r="W6" s="127"/>
    </row>
    <row r="7" spans="1:23" ht="17.25" customHeight="1" x14ac:dyDescent="0.4">
      <c r="A7" s="124" t="s">
        <v>118</v>
      </c>
      <c r="B7" s="20"/>
      <c r="C7" s="130" t="s">
        <v>119</v>
      </c>
      <c r="D7" s="124"/>
      <c r="E7" s="130" t="s">
        <v>0</v>
      </c>
      <c r="F7" s="124"/>
      <c r="G7" s="119" t="s">
        <v>30</v>
      </c>
      <c r="H7" s="23"/>
      <c r="I7" s="121" t="s">
        <v>134</v>
      </c>
      <c r="J7" s="121"/>
      <c r="K7" s="22"/>
      <c r="L7" s="121" t="s">
        <v>135</v>
      </c>
      <c r="M7" s="121"/>
      <c r="O7" s="122" t="s">
        <v>5</v>
      </c>
      <c r="P7" s="124"/>
      <c r="Q7" s="119" t="s">
        <v>138</v>
      </c>
      <c r="R7" s="21"/>
      <c r="S7" s="122" t="s">
        <v>0</v>
      </c>
      <c r="T7" s="124"/>
      <c r="U7" s="119" t="s">
        <v>30</v>
      </c>
      <c r="V7" s="23"/>
      <c r="W7" s="119" t="s">
        <v>33</v>
      </c>
    </row>
    <row r="8" spans="1:23" ht="20.25" customHeight="1" thickBot="1" x14ac:dyDescent="0.45">
      <c r="A8" s="120"/>
      <c r="B8" s="20"/>
      <c r="C8" s="123"/>
      <c r="D8" s="124"/>
      <c r="E8" s="123"/>
      <c r="F8" s="124"/>
      <c r="G8" s="120"/>
      <c r="H8" s="23"/>
      <c r="I8" s="29" t="s">
        <v>5</v>
      </c>
      <c r="J8" s="29" t="s">
        <v>0</v>
      </c>
      <c r="K8" s="22"/>
      <c r="L8" s="29" t="s">
        <v>5</v>
      </c>
      <c r="M8" s="29" t="s">
        <v>77</v>
      </c>
      <c r="O8" s="123"/>
      <c r="P8" s="124"/>
      <c r="Q8" s="120"/>
      <c r="R8" s="21"/>
      <c r="S8" s="123"/>
      <c r="T8" s="124"/>
      <c r="U8" s="120"/>
      <c r="V8" s="23"/>
      <c r="W8" s="120"/>
    </row>
    <row r="9" spans="1:23" ht="32.25" customHeight="1" x14ac:dyDescent="0.4">
      <c r="A9" s="21"/>
      <c r="B9" s="2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9"/>
      <c r="R9" s="80"/>
      <c r="S9" s="80"/>
      <c r="T9" s="80"/>
      <c r="U9" s="80"/>
      <c r="V9" s="80"/>
      <c r="W9" s="82"/>
    </row>
    <row r="10" spans="1:23" ht="16.5" thickBot="1" x14ac:dyDescent="0.45">
      <c r="A10" s="20" t="s">
        <v>4</v>
      </c>
      <c r="B10" s="20"/>
      <c r="C10" s="23"/>
      <c r="D10" s="21"/>
      <c r="E10" s="78">
        <f>SUM(E9:E9)</f>
        <v>0</v>
      </c>
      <c r="F10" s="21"/>
      <c r="G10" s="81">
        <f>SUM(G9:G9)</f>
        <v>0</v>
      </c>
      <c r="H10" s="21"/>
      <c r="I10" s="78">
        <f>SUM(I9:I9)</f>
        <v>0</v>
      </c>
      <c r="J10" s="78">
        <f>SUM(J9:J9)</f>
        <v>0</v>
      </c>
      <c r="L10" s="78">
        <f>SUM(L9:L9)</f>
        <v>0</v>
      </c>
      <c r="M10" s="78">
        <f>SUM(M9:M9)</f>
        <v>0</v>
      </c>
      <c r="O10" s="23"/>
      <c r="P10" s="21"/>
      <c r="Q10" s="88">
        <f>SUM(Q9:Q9)</f>
        <v>0</v>
      </c>
      <c r="R10" s="21"/>
      <c r="S10" s="78">
        <f>SUM(S9:S9)</f>
        <v>0</v>
      </c>
      <c r="T10" s="21"/>
      <c r="U10" s="81">
        <f>SUM(U9:U9)</f>
        <v>0</v>
      </c>
      <c r="V10" s="21"/>
      <c r="W10" s="83">
        <f>SUM(W9:W9)</f>
        <v>0</v>
      </c>
    </row>
    <row r="11" spans="1:23" ht="16.5" thickTop="1" x14ac:dyDescent="0.4"/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5"/>
  <sheetViews>
    <sheetView rightToLeft="1" view="pageBreakPreview" zoomScale="90" zoomScaleNormal="100" zoomScaleSheetLayoutView="90" workbookViewId="0">
      <selection activeCell="M16" sqref="M16"/>
    </sheetView>
  </sheetViews>
  <sheetFormatPr defaultColWidth="9.140625" defaultRowHeight="15.75" x14ac:dyDescent="0.4"/>
  <cols>
    <col min="1" max="1" width="18.140625" style="30" customWidth="1"/>
    <col min="2" max="2" width="0.5703125" style="30" customWidth="1"/>
    <col min="3" max="3" width="13.42578125" style="30" bestFit="1" customWidth="1"/>
    <col min="4" max="4" width="0.5703125" style="30" customWidth="1"/>
    <col min="5" max="5" width="20.42578125" style="30" bestFit="1" customWidth="1"/>
    <col min="6" max="6" width="0.5703125" style="30" customWidth="1"/>
    <col min="7" max="7" width="11.28515625" style="30" bestFit="1" customWidth="1"/>
    <col min="8" max="8" width="0.5703125" style="30" customWidth="1"/>
    <col min="9" max="9" width="9.5703125" style="30" bestFit="1" customWidth="1"/>
    <col min="10" max="10" width="0.42578125" style="30" customWidth="1"/>
    <col min="11" max="11" width="10.7109375" style="30" bestFit="1" customWidth="1"/>
    <col min="12" max="12" width="0.7109375" style="30" customWidth="1"/>
    <col min="13" max="13" width="8.42578125" style="30" bestFit="1" customWidth="1"/>
    <col min="14" max="14" width="0.28515625" style="30" customWidth="1"/>
    <col min="15" max="15" width="7.85546875" style="30" bestFit="1" customWidth="1"/>
    <col min="16" max="16" width="0.42578125" style="30" customWidth="1"/>
    <col min="17" max="17" width="16.42578125" style="30" bestFit="1" customWidth="1"/>
    <col min="18" max="18" width="0.5703125" style="30" customWidth="1"/>
    <col min="19" max="19" width="16.140625" style="30" bestFit="1" customWidth="1"/>
    <col min="20" max="20" width="0.5703125" style="30" customWidth="1"/>
    <col min="21" max="21" width="7.85546875" style="30" bestFit="1" customWidth="1"/>
    <col min="22" max="22" width="14.5703125" style="30" bestFit="1" customWidth="1"/>
    <col min="23" max="23" width="0.5703125" style="30" customWidth="1"/>
    <col min="24" max="24" width="7.85546875" style="30" bestFit="1" customWidth="1"/>
    <col min="25" max="25" width="14.7109375" style="30" bestFit="1" customWidth="1"/>
    <col min="26" max="26" width="0.5703125" style="30" customWidth="1"/>
    <col min="27" max="27" width="7.85546875" style="30" bestFit="1" customWidth="1"/>
    <col min="28" max="28" width="0.42578125" style="30" customWidth="1"/>
    <col min="29" max="29" width="11.85546875" style="30" bestFit="1" customWidth="1"/>
    <col min="30" max="30" width="0.28515625" style="30" customWidth="1"/>
    <col min="31" max="31" width="16" style="30" bestFit="1" customWidth="1"/>
    <col min="32" max="32" width="0.42578125" style="30" customWidth="1"/>
    <col min="33" max="33" width="16.140625" style="30" bestFit="1" customWidth="1"/>
    <col min="34" max="34" width="0.42578125" style="30" customWidth="1"/>
    <col min="35" max="35" width="9" style="30" customWidth="1"/>
    <col min="36" max="16384" width="9.140625" style="30"/>
  </cols>
  <sheetData>
    <row r="1" spans="1:3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</row>
    <row r="3" spans="1:35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</row>
    <row r="4" spans="1:35" ht="25.5" x14ac:dyDescent="0.4">
      <c r="A4" s="126" t="s">
        <v>129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</row>
    <row r="6" spans="1:35" ht="18" customHeight="1" thickBot="1" x14ac:dyDescent="0.45">
      <c r="A6" s="127" t="s">
        <v>28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8"/>
      <c r="O6" s="127" t="str">
        <f>مقدمه!Q9</f>
        <v xml:space="preserve"> 1404/10/30</v>
      </c>
      <c r="P6" s="127"/>
      <c r="Q6" s="127"/>
      <c r="R6" s="127"/>
      <c r="S6" s="127"/>
      <c r="T6" s="34"/>
      <c r="U6" s="133" t="s">
        <v>13</v>
      </c>
      <c r="V6" s="133"/>
      <c r="W6" s="133"/>
      <c r="X6" s="133"/>
      <c r="Y6" s="133"/>
      <c r="AA6" s="127" t="str">
        <f>مقدمه!T9</f>
        <v xml:space="preserve"> 1404/11/30</v>
      </c>
      <c r="AB6" s="127"/>
      <c r="AC6" s="127"/>
      <c r="AD6" s="127"/>
      <c r="AE6" s="127"/>
      <c r="AF6" s="127"/>
      <c r="AG6" s="127"/>
      <c r="AH6" s="127"/>
      <c r="AI6" s="127"/>
    </row>
    <row r="7" spans="1:35" ht="26.25" customHeight="1" x14ac:dyDescent="0.4">
      <c r="A7" s="117" t="s">
        <v>29</v>
      </c>
      <c r="B7" s="18"/>
      <c r="C7" s="136" t="s">
        <v>12</v>
      </c>
      <c r="D7" s="18"/>
      <c r="E7" s="138" t="s">
        <v>11</v>
      </c>
      <c r="F7" s="18"/>
      <c r="G7" s="135" t="s">
        <v>41</v>
      </c>
      <c r="H7" s="18"/>
      <c r="I7" s="136" t="s">
        <v>32</v>
      </c>
      <c r="J7" s="18"/>
      <c r="K7" s="138" t="s">
        <v>10</v>
      </c>
      <c r="L7" s="2"/>
      <c r="M7" s="138" t="s">
        <v>9</v>
      </c>
      <c r="N7" s="18"/>
      <c r="O7" s="139" t="s">
        <v>5</v>
      </c>
      <c r="P7" s="135"/>
      <c r="Q7" s="135" t="s">
        <v>0</v>
      </c>
      <c r="R7" s="135"/>
      <c r="S7" s="135" t="s">
        <v>30</v>
      </c>
      <c r="T7" s="18"/>
      <c r="U7" s="134" t="s">
        <v>6</v>
      </c>
      <c r="V7" s="134"/>
      <c r="X7" s="134" t="s">
        <v>7</v>
      </c>
      <c r="Y7" s="134"/>
      <c r="AA7" s="139" t="s">
        <v>5</v>
      </c>
      <c r="AB7" s="117"/>
      <c r="AC7" s="135" t="s">
        <v>42</v>
      </c>
      <c r="AD7" s="18"/>
      <c r="AE7" s="135" t="s">
        <v>0</v>
      </c>
      <c r="AF7" s="117"/>
      <c r="AG7" s="135" t="s">
        <v>30</v>
      </c>
      <c r="AH7" s="31"/>
      <c r="AI7" s="135" t="s">
        <v>31</v>
      </c>
    </row>
    <row r="8" spans="1:35" s="33" customFormat="1" ht="40.5" customHeight="1" thickBot="1" x14ac:dyDescent="0.3">
      <c r="A8" s="127"/>
      <c r="B8" s="18"/>
      <c r="C8" s="137"/>
      <c r="D8" s="18"/>
      <c r="E8" s="137"/>
      <c r="F8" s="18"/>
      <c r="G8" s="127"/>
      <c r="H8" s="18"/>
      <c r="I8" s="137"/>
      <c r="J8" s="18"/>
      <c r="K8" s="137"/>
      <c r="L8" s="34"/>
      <c r="M8" s="137"/>
      <c r="N8" s="18"/>
      <c r="O8" s="140"/>
      <c r="P8" s="117"/>
      <c r="Q8" s="127"/>
      <c r="R8" s="117"/>
      <c r="S8" s="127"/>
      <c r="T8" s="18"/>
      <c r="U8" s="32" t="s">
        <v>5</v>
      </c>
      <c r="V8" s="32" t="s">
        <v>0</v>
      </c>
      <c r="X8" s="32" t="s">
        <v>5</v>
      </c>
      <c r="Y8" s="32" t="s">
        <v>77</v>
      </c>
      <c r="AA8" s="140"/>
      <c r="AB8" s="117"/>
      <c r="AC8" s="127"/>
      <c r="AD8" s="18"/>
      <c r="AE8" s="127"/>
      <c r="AF8" s="117"/>
      <c r="AG8" s="127"/>
      <c r="AH8" s="31"/>
      <c r="AI8" s="127"/>
    </row>
    <row r="9" spans="1:35" ht="19.5" thickBot="1" x14ac:dyDescent="0.45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1"/>
      <c r="P9" s="18"/>
      <c r="Q9" s="85"/>
      <c r="R9" s="18"/>
      <c r="S9" s="85"/>
      <c r="T9" s="18"/>
      <c r="U9" s="31"/>
      <c r="V9" s="85"/>
      <c r="X9" s="31"/>
      <c r="Y9" s="85"/>
      <c r="AA9" s="31"/>
      <c r="AB9" s="18"/>
      <c r="AC9" s="85"/>
      <c r="AD9" s="18"/>
      <c r="AE9" s="85"/>
      <c r="AF9" s="18"/>
      <c r="AG9" s="85"/>
      <c r="AH9" s="18"/>
      <c r="AI9" s="83"/>
    </row>
    <row r="10" spans="1:35" ht="16.5" thickTop="1" x14ac:dyDescent="0.4"/>
    <row r="14" spans="1:35" x14ac:dyDescent="0.4">
      <c r="K14" s="2"/>
    </row>
    <row r="25" spans="17:17" ht="18.75" x14ac:dyDescent="0.4">
      <c r="Q25" s="79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4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0"/>
  <sheetViews>
    <sheetView rightToLeft="1" view="pageBreakPreview" zoomScale="90" zoomScaleNormal="100" zoomScaleSheetLayoutView="90" workbookViewId="0">
      <selection activeCell="K23" sqref="K23"/>
    </sheetView>
  </sheetViews>
  <sheetFormatPr defaultColWidth="9.140625" defaultRowHeight="15.75" x14ac:dyDescent="0.4"/>
  <cols>
    <col min="1" max="1" width="21.28515625" style="6" bestFit="1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6.140625" style="6" bestFit="1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25.5" customHeight="1" x14ac:dyDescent="0.4">
      <c r="A4" s="142" t="s">
        <v>49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6" ht="20.25" x14ac:dyDescent="0.4">
      <c r="A5" s="142" t="s">
        <v>48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6" ht="19.5" customHeight="1" thickBot="1" x14ac:dyDescent="0.45">
      <c r="C6" s="127" t="str">
        <f>مقدمه!T9</f>
        <v xml:space="preserve"> 1404/11/30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31.5" customHeight="1" x14ac:dyDescent="0.4">
      <c r="A7" s="130" t="s">
        <v>16</v>
      </c>
      <c r="C7" s="143" t="s">
        <v>5</v>
      </c>
      <c r="E7" s="124" t="s">
        <v>53</v>
      </c>
      <c r="F7" s="124"/>
      <c r="G7" s="124" t="s">
        <v>52</v>
      </c>
      <c r="H7" s="124"/>
      <c r="I7" s="124" t="s">
        <v>50</v>
      </c>
      <c r="J7" s="124"/>
      <c r="K7" s="124" t="s">
        <v>51</v>
      </c>
      <c r="M7" s="124" t="s">
        <v>15</v>
      </c>
      <c r="N7" s="124"/>
      <c r="O7" s="124"/>
      <c r="P7" s="124"/>
    </row>
    <row r="8" spans="1:16" ht="18" customHeight="1" thickBot="1" x14ac:dyDescent="0.45">
      <c r="A8" s="123"/>
      <c r="C8" s="144"/>
      <c r="E8" s="120"/>
      <c r="F8" s="124"/>
      <c r="G8" s="120"/>
      <c r="H8" s="124"/>
      <c r="I8" s="120"/>
      <c r="J8" s="124"/>
      <c r="K8" s="120"/>
      <c r="M8" s="120"/>
      <c r="N8" s="120"/>
      <c r="O8" s="120"/>
      <c r="P8" s="120"/>
    </row>
    <row r="9" spans="1:16" ht="19.5" thickBot="1" x14ac:dyDescent="0.45">
      <c r="E9" s="21"/>
      <c r="F9" s="21"/>
      <c r="H9" s="24"/>
      <c r="I9" s="25"/>
      <c r="J9" s="24"/>
      <c r="K9" s="85">
        <v>0</v>
      </c>
      <c r="L9" s="24"/>
      <c r="M9" s="141"/>
      <c r="N9" s="141"/>
      <c r="O9" s="141"/>
      <c r="P9" s="141"/>
    </row>
    <row r="10" spans="1:16" ht="16.5" thickTop="1" x14ac:dyDescent="0.4"/>
  </sheetData>
  <mergeCells count="17"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</mergeCells>
  <pageMargins left="0.7" right="0.7" top="0.75" bottom="0.75" header="0.3" footer="0.3"/>
  <pageSetup scale="8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15"/>
  <sheetViews>
    <sheetView rightToLeft="1" view="pageBreakPreview" zoomScaleNormal="100" zoomScaleSheetLayoutView="100" workbookViewId="0">
      <selection activeCell="L21" sqref="L21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9.42578125" style="6" customWidth="1"/>
    <col min="4" max="4" width="13.42578125" style="6" bestFit="1" customWidth="1"/>
    <col min="5" max="5" width="0.42578125" style="6" customWidth="1"/>
    <col min="6" max="7" width="13.42578125" style="6" bestFit="1" customWidth="1"/>
    <col min="8" max="8" width="0.5703125" style="6" customWidth="1"/>
    <col min="9" max="9" width="13.7109375" style="6" bestFit="1" customWidth="1"/>
    <col min="10" max="10" width="0.7109375" style="6" customWidth="1"/>
    <col min="11" max="11" width="6.5703125" style="6" customWidth="1"/>
    <col min="12" max="12" width="4.28515625" style="6" customWidth="1"/>
    <col min="13" max="13" width="0.42578125" style="6" customWidth="1"/>
    <col min="14" max="14" width="5.28515625" style="6" customWidth="1"/>
    <col min="15" max="15" width="4.28515625" style="6" customWidth="1"/>
    <col min="16" max="16" width="0.42578125" style="6" customWidth="1"/>
    <col min="17" max="17" width="10.5703125" style="6" customWidth="1"/>
    <col min="18" max="18" width="0.5703125" style="6" customWidth="1"/>
    <col min="19" max="19" width="11.5703125" style="6" customWidth="1"/>
    <col min="20" max="16384" width="9.1406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25.5" x14ac:dyDescent="0.4">
      <c r="A4" s="126" t="s">
        <v>130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16.5" thickBot="1" x14ac:dyDescent="0.45">
      <c r="C5" s="4"/>
      <c r="D5" s="4"/>
      <c r="E5" s="4"/>
      <c r="F5" s="4"/>
      <c r="G5" s="4"/>
      <c r="H5" s="4"/>
      <c r="I5" s="4"/>
      <c r="J5" s="4"/>
      <c r="K5" s="4"/>
    </row>
    <row r="6" spans="1:19" ht="18.75" customHeight="1" thickBot="1" x14ac:dyDescent="0.45">
      <c r="A6" s="18"/>
      <c r="C6" s="127" t="str">
        <f>مقدمه!Q9</f>
        <v xml:space="preserve"> 1404/10/30</v>
      </c>
      <c r="D6" s="127"/>
      <c r="E6" s="9"/>
      <c r="F6" s="129" t="s">
        <v>13</v>
      </c>
      <c r="G6" s="129"/>
      <c r="I6" s="127" t="str">
        <f>مقدمه!T9</f>
        <v xml:space="preserve"> 1404/11/30</v>
      </c>
      <c r="J6" s="127"/>
      <c r="K6" s="127"/>
    </row>
    <row r="7" spans="1:19" ht="24" customHeight="1" x14ac:dyDescent="0.4">
      <c r="A7" s="124" t="s">
        <v>14</v>
      </c>
      <c r="B7" s="20"/>
      <c r="C7" s="124" t="s">
        <v>144</v>
      </c>
      <c r="D7" s="130" t="s">
        <v>8</v>
      </c>
      <c r="E7" s="20"/>
      <c r="F7" s="145" t="s">
        <v>55</v>
      </c>
      <c r="G7" s="145"/>
      <c r="I7" s="122" t="s">
        <v>8</v>
      </c>
      <c r="J7" s="119"/>
      <c r="K7" s="119" t="s">
        <v>31</v>
      </c>
    </row>
    <row r="8" spans="1:19" ht="29.25" customHeight="1" thickBot="1" x14ac:dyDescent="0.45">
      <c r="A8" s="120"/>
      <c r="B8" s="20"/>
      <c r="C8" s="120"/>
      <c r="D8" s="123"/>
      <c r="E8" s="20"/>
      <c r="F8" s="144"/>
      <c r="G8" s="144"/>
      <c r="I8" s="123"/>
      <c r="J8" s="120"/>
      <c r="K8" s="120"/>
    </row>
    <row r="9" spans="1:19" ht="29.25" customHeight="1" x14ac:dyDescent="0.4">
      <c r="A9" s="21" t="s">
        <v>189</v>
      </c>
      <c r="B9" s="20"/>
      <c r="C9" s="21" t="s">
        <v>145</v>
      </c>
      <c r="D9" s="80">
        <v>3102775</v>
      </c>
      <c r="E9" s="80">
        <v>0</v>
      </c>
      <c r="F9" s="80">
        <v>12750</v>
      </c>
      <c r="G9" s="80">
        <v>0</v>
      </c>
      <c r="H9" s="80"/>
      <c r="I9" s="80">
        <v>3115525</v>
      </c>
      <c r="J9" s="21"/>
      <c r="K9" s="77">
        <f>I9/مقدمه!$AC$8</f>
        <v>3.7987406732580221E-6</v>
      </c>
    </row>
    <row r="10" spans="1:19" ht="29.25" customHeight="1" x14ac:dyDescent="0.4">
      <c r="A10" s="21" t="s">
        <v>190</v>
      </c>
      <c r="B10" s="20"/>
      <c r="C10" s="21" t="s">
        <v>145</v>
      </c>
      <c r="D10" s="80">
        <v>7002457685</v>
      </c>
      <c r="E10" s="80">
        <v>0</v>
      </c>
      <c r="F10" s="80">
        <v>13418456999</v>
      </c>
      <c r="G10" s="80">
        <v>17726902004</v>
      </c>
      <c r="H10" s="80"/>
      <c r="I10" s="80">
        <v>2694012680</v>
      </c>
      <c r="J10" s="21"/>
      <c r="K10" s="77">
        <f>I10/مقدمه!$AC$8</f>
        <v>3.2847932665566312E-3</v>
      </c>
    </row>
    <row r="11" spans="1:19" ht="16.5" thickBot="1" x14ac:dyDescent="0.45">
      <c r="A11" s="20" t="s">
        <v>4</v>
      </c>
      <c r="B11" s="20"/>
      <c r="C11" s="20"/>
      <c r="D11" s="78">
        <f>SUM(D9:D10)</f>
        <v>7005560460</v>
      </c>
      <c r="E11" s="21"/>
      <c r="F11" s="78">
        <f>SUM(F9:F10)</f>
        <v>13418469749</v>
      </c>
      <c r="G11" s="78">
        <f>SUM(G9:G10)</f>
        <v>17726902004</v>
      </c>
      <c r="H11" s="22"/>
      <c r="I11" s="78">
        <f>SUM(I9:I10)</f>
        <v>2697128205</v>
      </c>
      <c r="J11" s="21"/>
      <c r="K11" s="83">
        <f>SUM(K9:K10)</f>
        <v>3.2885920072298893E-3</v>
      </c>
    </row>
    <row r="12" spans="1:19" ht="16.5" thickTop="1" x14ac:dyDescent="0.4"/>
    <row r="15" spans="1:19" x14ac:dyDescent="0.4">
      <c r="F15" s="6" t="s">
        <v>88</v>
      </c>
    </row>
  </sheetData>
  <mergeCells count="15">
    <mergeCell ref="A1:S1"/>
    <mergeCell ref="A2:S2"/>
    <mergeCell ref="A3:S3"/>
    <mergeCell ref="K7:K8"/>
    <mergeCell ref="A4:S4"/>
    <mergeCell ref="I6:K6"/>
    <mergeCell ref="I7:I8"/>
    <mergeCell ref="J7:J8"/>
    <mergeCell ref="A7:A8"/>
    <mergeCell ref="D7:D8"/>
    <mergeCell ref="C7:C8"/>
    <mergeCell ref="C6:D6"/>
    <mergeCell ref="F6:G6"/>
    <mergeCell ref="F7:F8"/>
    <mergeCell ref="G7:G8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60.140625" style="39" customWidth="1"/>
    <col min="2" max="2" width="1" style="39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5.28515625" customWidth="1"/>
  </cols>
  <sheetData>
    <row r="1" spans="1:23" ht="21" x14ac:dyDescent="0.25">
      <c r="A1" s="146" t="str">
        <f>مقدمه!U4</f>
        <v>صندوق سرمایه گذاری بازده سهام</v>
      </c>
      <c r="B1" s="146"/>
      <c r="C1" s="146"/>
      <c r="D1" s="146"/>
      <c r="E1" s="146"/>
      <c r="F1" s="146"/>
      <c r="G1" s="146"/>
      <c r="H1" s="146"/>
      <c r="I1" s="146"/>
    </row>
    <row r="2" spans="1:23" ht="21" x14ac:dyDescent="0.25">
      <c r="A2" s="146" t="s">
        <v>84</v>
      </c>
      <c r="B2" s="146"/>
      <c r="C2" s="146"/>
      <c r="D2" s="146"/>
      <c r="E2" s="146"/>
      <c r="F2" s="146"/>
      <c r="G2" s="146"/>
      <c r="H2" s="146"/>
      <c r="I2" s="146"/>
    </row>
    <row r="3" spans="1:23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</row>
    <row r="4" spans="1:23" ht="25.5" x14ac:dyDescent="0.25">
      <c r="A4" s="126" t="s">
        <v>37</v>
      </c>
      <c r="B4" s="126"/>
      <c r="C4" s="126"/>
      <c r="D4" s="126"/>
      <c r="E4" s="126"/>
      <c r="F4" s="126"/>
      <c r="G4" s="126"/>
      <c r="H4" s="126"/>
      <c r="I4" s="126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.75" thickBot="1" x14ac:dyDescent="0.5">
      <c r="A5" s="44" t="s">
        <v>56</v>
      </c>
      <c r="B5" s="40"/>
      <c r="C5" s="41" t="s">
        <v>57</v>
      </c>
      <c r="D5" s="42"/>
      <c r="E5" s="41" t="s">
        <v>8</v>
      </c>
      <c r="F5" s="42"/>
      <c r="G5" s="41" t="s">
        <v>26</v>
      </c>
      <c r="H5" s="42"/>
      <c r="I5" s="41" t="s">
        <v>89</v>
      </c>
    </row>
    <row r="6" spans="1:23" ht="25.5" x14ac:dyDescent="0.25">
      <c r="A6" s="105" t="s">
        <v>73</v>
      </c>
      <c r="B6" s="45"/>
      <c r="C6" s="53" t="s">
        <v>80</v>
      </c>
      <c r="D6" s="43"/>
      <c r="E6" s="80">
        <v>-100332481749</v>
      </c>
      <c r="F6" s="43"/>
      <c r="G6" s="82">
        <f>E6/$E$11</f>
        <v>1.0350560587454782</v>
      </c>
      <c r="H6" s="82"/>
      <c r="I6" s="82">
        <f>E6/مقدمه!$AC$8</f>
        <v>-0.12233478443242936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5.5" x14ac:dyDescent="0.25">
      <c r="A7" s="105" t="s">
        <v>120</v>
      </c>
      <c r="B7" s="45"/>
      <c r="C7" s="53" t="s">
        <v>81</v>
      </c>
      <c r="D7" s="43"/>
      <c r="E7" s="108">
        <v>1371580889</v>
      </c>
      <c r="F7" s="43"/>
      <c r="G7" s="82">
        <f t="shared" ref="G7:G10" si="0">E7/$E$11</f>
        <v>-1.4149586300182482E-2</v>
      </c>
      <c r="H7" s="82"/>
      <c r="I7" s="82">
        <f>E7/مقدمه!$AC$8</f>
        <v>1.6723602313278489E-3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25.5" x14ac:dyDescent="0.25">
      <c r="A8" s="105" t="s">
        <v>74</v>
      </c>
      <c r="B8" s="45"/>
      <c r="C8" s="53" t="s">
        <v>82</v>
      </c>
      <c r="D8" s="43"/>
      <c r="E8" s="108">
        <v>0</v>
      </c>
      <c r="F8" s="43"/>
      <c r="G8" s="82">
        <f t="shared" si="0"/>
        <v>0</v>
      </c>
      <c r="H8" s="82"/>
      <c r="I8" s="82">
        <f>E8/مقدمه!$AC$8</f>
        <v>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25.5" x14ac:dyDescent="0.25">
      <c r="A9" s="105" t="s">
        <v>75</v>
      </c>
      <c r="B9" s="45"/>
      <c r="C9" s="53" t="s">
        <v>83</v>
      </c>
      <c r="D9" s="43"/>
      <c r="E9" s="108">
        <v>14724886</v>
      </c>
      <c r="F9" s="43"/>
      <c r="G9" s="82">
        <f t="shared" si="0"/>
        <v>-1.5190576573960183E-4</v>
      </c>
      <c r="H9" s="82"/>
      <c r="I9" s="82">
        <f>E9/مقدمه!$AC$8</f>
        <v>1.7953963892855177E-5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3" ht="25.5" x14ac:dyDescent="0.25">
      <c r="A10" s="105" t="s">
        <v>39</v>
      </c>
      <c r="B10" s="45"/>
      <c r="C10" s="53" t="s">
        <v>121</v>
      </c>
      <c r="D10" s="43"/>
      <c r="E10" s="108">
        <v>2011830340</v>
      </c>
      <c r="F10" s="43"/>
      <c r="G10" s="82">
        <f t="shared" si="0"/>
        <v>-2.0754566679556195E-2</v>
      </c>
      <c r="H10" s="82"/>
      <c r="I10" s="82">
        <f>E10/مقدمه!$AC$8</f>
        <v>2.4530124907527675E-3</v>
      </c>
      <c r="J10" s="38"/>
      <c r="K10" s="38"/>
    </row>
    <row r="11" spans="1:23" ht="20.25" thickBot="1" x14ac:dyDescent="0.3">
      <c r="A11" s="45" t="s">
        <v>4</v>
      </c>
      <c r="E11" s="109">
        <f>SUM(E6:E10)</f>
        <v>-96934345634</v>
      </c>
      <c r="G11" s="106">
        <f>SUM(G6:G10)</f>
        <v>1.0000000000000002</v>
      </c>
      <c r="H11" s="31"/>
      <c r="I11" s="107">
        <f>SUM(I6:I10)</f>
        <v>-0.1181914577464559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46"/>
  <sheetViews>
    <sheetView rightToLeft="1" view="pageBreakPreview" zoomScale="90" zoomScaleNormal="100" zoomScaleSheetLayoutView="90" workbookViewId="0">
      <selection activeCell="V46" sqref="V46"/>
    </sheetView>
  </sheetViews>
  <sheetFormatPr defaultColWidth="9.140625" defaultRowHeight="15.75" x14ac:dyDescent="0.4"/>
  <cols>
    <col min="1" max="1" width="15.5703125" style="6" customWidth="1"/>
    <col min="2" max="2" width="0.5703125" style="6" customWidth="1"/>
    <col min="3" max="3" width="12.85546875" style="6" bestFit="1" customWidth="1"/>
    <col min="4" max="4" width="0.42578125" style="6" customWidth="1"/>
    <col min="5" max="5" width="17.7109375" style="6" bestFit="1" customWidth="1"/>
    <col min="6" max="6" width="0.85546875" style="6" customWidth="1"/>
    <col min="7" max="7" width="15.140625" style="6" bestFit="1" customWidth="1"/>
    <col min="8" max="8" width="1" style="6" customWidth="1"/>
    <col min="9" max="9" width="17.7109375" style="6" bestFit="1" customWidth="1"/>
    <col min="10" max="10" width="15.42578125" style="6" bestFit="1" customWidth="1"/>
    <col min="11" max="11" width="0.7109375" style="6" customWidth="1"/>
    <col min="12" max="12" width="12" style="6" bestFit="1" customWidth="1"/>
    <col min="13" max="13" width="0.5703125" style="6" customWidth="1"/>
    <col min="14" max="14" width="16.42578125" style="6" bestFit="1" customWidth="1"/>
    <col min="15" max="15" width="0.85546875" style="6" customWidth="1"/>
    <col min="16" max="16" width="16.42578125" style="6" bestFit="1" customWidth="1"/>
    <col min="17" max="17" width="0.85546875" style="6" customWidth="1"/>
    <col min="18" max="18" width="17.7109375" style="6" bestFit="1" customWidth="1"/>
    <col min="19" max="19" width="10.5703125" style="6" customWidth="1"/>
    <col min="20" max="16384" width="9.1406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1404/11/30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25.5" x14ac:dyDescent="0.4">
      <c r="A5" s="126" t="s">
        <v>38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7" spans="1:19" ht="19.5" customHeight="1" thickBot="1" x14ac:dyDescent="0.45">
      <c r="A7" s="4"/>
      <c r="B7" s="5"/>
      <c r="C7" s="149" t="str">
        <f>مقدمه!T11</f>
        <v>از 1404/10/30 تا  1404/11/30</v>
      </c>
      <c r="D7" s="149"/>
      <c r="E7" s="149"/>
      <c r="F7" s="149"/>
      <c r="G7" s="149"/>
      <c r="H7" s="149"/>
      <c r="I7" s="149"/>
      <c r="J7" s="149"/>
      <c r="K7" s="5"/>
      <c r="L7" s="149" t="str">
        <f>مقدمه!V11</f>
        <v>از ابتدای سال مالی تا 1404/11/30</v>
      </c>
      <c r="M7" s="149"/>
      <c r="N7" s="149"/>
      <c r="O7" s="149"/>
      <c r="P7" s="149"/>
      <c r="Q7" s="149"/>
      <c r="R7" s="149"/>
      <c r="S7" s="149"/>
    </row>
    <row r="8" spans="1:19" ht="19.5" customHeight="1" x14ac:dyDescent="0.4">
      <c r="A8" s="152" t="s">
        <v>34</v>
      </c>
      <c r="B8" s="151"/>
      <c r="C8" s="147" t="s">
        <v>17</v>
      </c>
      <c r="D8" s="150"/>
      <c r="E8" s="147" t="s">
        <v>18</v>
      </c>
      <c r="F8" s="150"/>
      <c r="G8" s="147" t="s">
        <v>19</v>
      </c>
      <c r="H8" s="150"/>
      <c r="I8" s="147" t="s">
        <v>4</v>
      </c>
      <c r="J8" s="147"/>
      <c r="K8" s="151"/>
      <c r="L8" s="147" t="s">
        <v>17</v>
      </c>
      <c r="M8" s="150"/>
      <c r="N8" s="147" t="s">
        <v>18</v>
      </c>
      <c r="O8" s="150"/>
      <c r="P8" s="147" t="s">
        <v>19</v>
      </c>
      <c r="Q8" s="150"/>
      <c r="R8" s="147" t="s">
        <v>4</v>
      </c>
      <c r="S8" s="147"/>
    </row>
    <row r="9" spans="1:19" ht="18.75" customHeight="1" thickBot="1" x14ac:dyDescent="0.45">
      <c r="A9" s="152"/>
      <c r="B9" s="151"/>
      <c r="C9" s="148"/>
      <c r="D9" s="151"/>
      <c r="E9" s="148"/>
      <c r="F9" s="151"/>
      <c r="G9" s="148"/>
      <c r="H9" s="151"/>
      <c r="I9" s="149"/>
      <c r="J9" s="149"/>
      <c r="K9" s="151"/>
      <c r="L9" s="148"/>
      <c r="M9" s="151"/>
      <c r="N9" s="148"/>
      <c r="O9" s="151"/>
      <c r="P9" s="148"/>
      <c r="Q9" s="151"/>
      <c r="R9" s="149"/>
      <c r="S9" s="149"/>
    </row>
    <row r="10" spans="1:19" ht="28.5" customHeight="1" thickBot="1" x14ac:dyDescent="0.45">
      <c r="A10" s="153"/>
      <c r="B10" s="151"/>
      <c r="C10" s="60" t="s">
        <v>87</v>
      </c>
      <c r="D10" s="151"/>
      <c r="E10" s="60" t="s">
        <v>87</v>
      </c>
      <c r="F10" s="151"/>
      <c r="G10" s="60" t="s">
        <v>87</v>
      </c>
      <c r="H10" s="151"/>
      <c r="I10" s="7" t="s">
        <v>8</v>
      </c>
      <c r="J10" s="7" t="s">
        <v>20</v>
      </c>
      <c r="K10" s="151"/>
      <c r="L10" s="60" t="s">
        <v>87</v>
      </c>
      <c r="M10" s="151"/>
      <c r="N10" s="60" t="s">
        <v>87</v>
      </c>
      <c r="O10" s="151"/>
      <c r="P10" s="60" t="s">
        <v>87</v>
      </c>
      <c r="Q10" s="151"/>
      <c r="R10" s="7" t="s">
        <v>8</v>
      </c>
      <c r="S10" s="7" t="s">
        <v>20</v>
      </c>
    </row>
    <row r="11" spans="1:19" ht="34.5" customHeight="1" x14ac:dyDescent="0.4">
      <c r="A11" s="51" t="s">
        <v>182</v>
      </c>
      <c r="B11" s="9"/>
      <c r="C11" s="79">
        <v>0</v>
      </c>
      <c r="D11" s="79"/>
      <c r="E11" s="79">
        <v>0</v>
      </c>
      <c r="F11" s="79"/>
      <c r="G11" s="79">
        <v>-4771657178</v>
      </c>
      <c r="H11" s="79"/>
      <c r="I11" s="79">
        <v>-4771657178</v>
      </c>
      <c r="J11" s="91">
        <v>4.3899999999999997</v>
      </c>
      <c r="K11" s="79"/>
      <c r="L11" s="79">
        <v>0</v>
      </c>
      <c r="M11" s="79"/>
      <c r="N11" s="79">
        <v>0</v>
      </c>
      <c r="O11" s="79"/>
      <c r="P11" s="79">
        <v>-4771657178</v>
      </c>
      <c r="Q11" s="79"/>
      <c r="R11" s="79">
        <v>-4771657178</v>
      </c>
      <c r="S11" s="90">
        <f>R11/درآمدها!$E$11</f>
        <v>4.9225660386841542E-2</v>
      </c>
    </row>
    <row r="12" spans="1:19" ht="34.5" customHeight="1" x14ac:dyDescent="0.4">
      <c r="A12" s="51" t="s">
        <v>147</v>
      </c>
      <c r="B12" s="9"/>
      <c r="C12" s="79">
        <v>0</v>
      </c>
      <c r="D12" s="79"/>
      <c r="E12" s="79">
        <v>-526895370</v>
      </c>
      <c r="F12" s="79"/>
      <c r="G12" s="79">
        <v>0</v>
      </c>
      <c r="H12" s="79"/>
      <c r="I12" s="79">
        <v>-526895370</v>
      </c>
      <c r="J12" s="91">
        <v>0.48</v>
      </c>
      <c r="K12" s="79"/>
      <c r="L12" s="79">
        <v>0</v>
      </c>
      <c r="M12" s="79"/>
      <c r="N12" s="79">
        <v>-800761890</v>
      </c>
      <c r="O12" s="79"/>
      <c r="P12" s="79">
        <v>2652660771</v>
      </c>
      <c r="Q12" s="79"/>
      <c r="R12" s="79">
        <v>1851898881</v>
      </c>
      <c r="S12" s="90">
        <f>R12/درآمدها!$E$11</f>
        <v>-1.910467202195092E-2</v>
      </c>
    </row>
    <row r="13" spans="1:19" ht="34.5" customHeight="1" x14ac:dyDescent="0.4">
      <c r="A13" s="51" t="s">
        <v>156</v>
      </c>
      <c r="B13" s="9"/>
      <c r="C13" s="79">
        <v>0</v>
      </c>
      <c r="D13" s="79"/>
      <c r="E13" s="79">
        <v>0</v>
      </c>
      <c r="F13" s="79"/>
      <c r="G13" s="79">
        <v>0</v>
      </c>
      <c r="H13" s="79"/>
      <c r="I13" s="79">
        <v>0</v>
      </c>
      <c r="J13" s="91">
        <v>0</v>
      </c>
      <c r="K13" s="79"/>
      <c r="L13" s="79">
        <v>0</v>
      </c>
      <c r="M13" s="79"/>
      <c r="N13" s="79">
        <v>0</v>
      </c>
      <c r="O13" s="79"/>
      <c r="P13" s="79">
        <v>-1720799611</v>
      </c>
      <c r="Q13" s="79"/>
      <c r="R13" s="79">
        <v>-1720799611</v>
      </c>
      <c r="S13" s="90">
        <f>R13/درآمدها!$E$11</f>
        <v>1.7752217748467729E-2</v>
      </c>
    </row>
    <row r="14" spans="1:19" ht="34.5" customHeight="1" x14ac:dyDescent="0.4">
      <c r="A14" s="51" t="s">
        <v>183</v>
      </c>
      <c r="B14" s="9"/>
      <c r="C14" s="79">
        <v>0</v>
      </c>
      <c r="D14" s="79"/>
      <c r="E14" s="79">
        <v>-617063346</v>
      </c>
      <c r="F14" s="79"/>
      <c r="G14" s="79">
        <v>0</v>
      </c>
      <c r="H14" s="79"/>
      <c r="I14" s="79">
        <v>-617063346</v>
      </c>
      <c r="J14" s="91">
        <v>0.56999999999999995</v>
      </c>
      <c r="K14" s="79"/>
      <c r="L14" s="79">
        <v>0</v>
      </c>
      <c r="M14" s="79"/>
      <c r="N14" s="79">
        <v>-617063346</v>
      </c>
      <c r="O14" s="79"/>
      <c r="P14" s="79">
        <v>0</v>
      </c>
      <c r="Q14" s="79"/>
      <c r="R14" s="79">
        <v>-617063346</v>
      </c>
      <c r="S14" s="90">
        <f>R14/درآمدها!$E$11</f>
        <v>6.3657864708746049E-3</v>
      </c>
    </row>
    <row r="15" spans="1:19" ht="34.5" customHeight="1" x14ac:dyDescent="0.4">
      <c r="A15" s="51" t="s">
        <v>148</v>
      </c>
      <c r="B15" s="9"/>
      <c r="C15" s="79">
        <v>0</v>
      </c>
      <c r="D15" s="79"/>
      <c r="E15" s="79">
        <v>-3119371667</v>
      </c>
      <c r="F15" s="79"/>
      <c r="G15" s="79">
        <v>-2646202102</v>
      </c>
      <c r="H15" s="79"/>
      <c r="I15" s="79">
        <v>-5765573769</v>
      </c>
      <c r="J15" s="91">
        <v>5.3</v>
      </c>
      <c r="K15" s="79"/>
      <c r="L15" s="79">
        <v>0</v>
      </c>
      <c r="M15" s="79"/>
      <c r="N15" s="79">
        <v>-5366784391</v>
      </c>
      <c r="O15" s="79"/>
      <c r="P15" s="79">
        <v>-2646202102</v>
      </c>
      <c r="Q15" s="79"/>
      <c r="R15" s="79">
        <v>-8012986493</v>
      </c>
      <c r="S15" s="90">
        <f>R15/درآمدها!$E$11</f>
        <v>8.266405927219074E-2</v>
      </c>
    </row>
    <row r="16" spans="1:19" ht="34.5" customHeight="1" x14ac:dyDescent="0.4">
      <c r="A16" s="51" t="s">
        <v>160</v>
      </c>
      <c r="B16" s="9"/>
      <c r="C16" s="79">
        <v>0</v>
      </c>
      <c r="D16" s="79"/>
      <c r="E16" s="79">
        <v>-317123741</v>
      </c>
      <c r="F16" s="79"/>
      <c r="G16" s="79">
        <v>4735209661</v>
      </c>
      <c r="H16" s="79"/>
      <c r="I16" s="79">
        <v>4418085920</v>
      </c>
      <c r="J16" s="91">
        <v>-4.0599999999999996</v>
      </c>
      <c r="K16" s="79"/>
      <c r="L16" s="79">
        <v>0</v>
      </c>
      <c r="M16" s="79"/>
      <c r="N16" s="79">
        <v>-1149103494</v>
      </c>
      <c r="O16" s="79"/>
      <c r="P16" s="79">
        <v>7305121335</v>
      </c>
      <c r="Q16" s="79"/>
      <c r="R16" s="79">
        <v>6156017841</v>
      </c>
      <c r="S16" s="90">
        <f>R16/درآمدها!$E$11</f>
        <v>-6.3507086169886512E-2</v>
      </c>
    </row>
    <row r="17" spans="1:19" ht="34.5" customHeight="1" x14ac:dyDescent="0.4">
      <c r="A17" s="51" t="s">
        <v>171</v>
      </c>
      <c r="B17" s="9"/>
      <c r="C17" s="79">
        <v>0</v>
      </c>
      <c r="D17" s="79"/>
      <c r="E17" s="79">
        <v>0</v>
      </c>
      <c r="F17" s="79"/>
      <c r="G17" s="79">
        <v>0</v>
      </c>
      <c r="H17" s="79"/>
      <c r="I17" s="79">
        <v>0</v>
      </c>
      <c r="J17" s="91">
        <v>0</v>
      </c>
      <c r="K17" s="79"/>
      <c r="L17" s="79">
        <v>0</v>
      </c>
      <c r="M17" s="79"/>
      <c r="N17" s="79">
        <v>0</v>
      </c>
      <c r="O17" s="79"/>
      <c r="P17" s="79">
        <v>37992120</v>
      </c>
      <c r="Q17" s="79"/>
      <c r="R17" s="79">
        <v>37992120</v>
      </c>
      <c r="S17" s="90">
        <f>R17/درآمدها!$E$11</f>
        <v>-3.9193662216949193E-4</v>
      </c>
    </row>
    <row r="18" spans="1:19" ht="34.5" customHeight="1" x14ac:dyDescent="0.4">
      <c r="A18" s="51" t="s">
        <v>172</v>
      </c>
      <c r="B18" s="9"/>
      <c r="C18" s="79">
        <v>0</v>
      </c>
      <c r="D18" s="79"/>
      <c r="E18" s="79">
        <v>-2649438908</v>
      </c>
      <c r="F18" s="79"/>
      <c r="G18" s="79">
        <v>-146888196</v>
      </c>
      <c r="H18" s="79"/>
      <c r="I18" s="79">
        <v>-2796327104</v>
      </c>
      <c r="J18" s="91">
        <v>2.57</v>
      </c>
      <c r="K18" s="79"/>
      <c r="L18" s="79">
        <v>0</v>
      </c>
      <c r="M18" s="79"/>
      <c r="N18" s="79">
        <v>-498650083</v>
      </c>
      <c r="O18" s="79"/>
      <c r="P18" s="79">
        <v>-597912920</v>
      </c>
      <c r="Q18" s="79"/>
      <c r="R18" s="79">
        <v>-1096563003</v>
      </c>
      <c r="S18" s="90">
        <f>R18/درآمدها!$E$11</f>
        <v>1.131243003527717E-2</v>
      </c>
    </row>
    <row r="19" spans="1:19" ht="34.5" customHeight="1" x14ac:dyDescent="0.4">
      <c r="A19" s="51" t="s">
        <v>184</v>
      </c>
      <c r="B19" s="9"/>
      <c r="C19" s="79">
        <v>0</v>
      </c>
      <c r="D19" s="79"/>
      <c r="E19" s="79">
        <v>-30519792</v>
      </c>
      <c r="F19" s="79"/>
      <c r="G19" s="79">
        <v>-217058450</v>
      </c>
      <c r="H19" s="79"/>
      <c r="I19" s="79">
        <v>-247578242</v>
      </c>
      <c r="J19" s="91">
        <v>0.23</v>
      </c>
      <c r="K19" s="79"/>
      <c r="L19" s="79">
        <v>0</v>
      </c>
      <c r="M19" s="79"/>
      <c r="N19" s="79">
        <v>-30519792</v>
      </c>
      <c r="O19" s="79"/>
      <c r="P19" s="79">
        <v>-217058450</v>
      </c>
      <c r="Q19" s="79"/>
      <c r="R19" s="79">
        <v>-247578242</v>
      </c>
      <c r="S19" s="90">
        <f>R19/درآمدها!$E$11</f>
        <v>2.5540817383220794E-3</v>
      </c>
    </row>
    <row r="20" spans="1:19" ht="34.5" customHeight="1" x14ac:dyDescent="0.4">
      <c r="A20" s="51" t="s">
        <v>157</v>
      </c>
      <c r="B20" s="9"/>
      <c r="C20" s="79">
        <v>0</v>
      </c>
      <c r="D20" s="79"/>
      <c r="E20" s="79">
        <v>0</v>
      </c>
      <c r="F20" s="79"/>
      <c r="G20" s="79">
        <v>0</v>
      </c>
      <c r="H20" s="79"/>
      <c r="I20" s="79">
        <v>0</v>
      </c>
      <c r="J20" s="91">
        <v>0</v>
      </c>
      <c r="K20" s="79"/>
      <c r="L20" s="79">
        <v>0</v>
      </c>
      <c r="M20" s="79"/>
      <c r="N20" s="79">
        <v>0</v>
      </c>
      <c r="O20" s="79"/>
      <c r="P20" s="79">
        <v>1086626743</v>
      </c>
      <c r="Q20" s="79"/>
      <c r="R20" s="79">
        <v>1086626743</v>
      </c>
      <c r="S20" s="90">
        <f>R20/درآمدها!$E$11</f>
        <v>-1.1209924984719375E-2</v>
      </c>
    </row>
    <row r="21" spans="1:19" ht="34.5" customHeight="1" x14ac:dyDescent="0.4">
      <c r="A21" s="51" t="s">
        <v>149</v>
      </c>
      <c r="B21" s="9"/>
      <c r="C21" s="79">
        <v>0</v>
      </c>
      <c r="D21" s="79"/>
      <c r="E21" s="79">
        <v>0</v>
      </c>
      <c r="F21" s="79"/>
      <c r="G21" s="79">
        <v>0</v>
      </c>
      <c r="H21" s="79"/>
      <c r="I21" s="79">
        <v>0</v>
      </c>
      <c r="J21" s="91">
        <v>0</v>
      </c>
      <c r="K21" s="79"/>
      <c r="L21" s="79">
        <v>0</v>
      </c>
      <c r="M21" s="79"/>
      <c r="N21" s="79">
        <v>0</v>
      </c>
      <c r="O21" s="79"/>
      <c r="P21" s="79">
        <v>-430830951</v>
      </c>
      <c r="Q21" s="79"/>
      <c r="R21" s="79">
        <v>-430830951</v>
      </c>
      <c r="S21" s="90">
        <f>R21/درآمدها!$E$11</f>
        <v>4.4445644955061706E-3</v>
      </c>
    </row>
    <row r="22" spans="1:19" ht="34.5" customHeight="1" x14ac:dyDescent="0.4">
      <c r="A22" s="51" t="s">
        <v>150</v>
      </c>
      <c r="B22" s="9"/>
      <c r="C22" s="79">
        <v>0</v>
      </c>
      <c r="D22" s="79"/>
      <c r="E22" s="79">
        <v>-36589956250</v>
      </c>
      <c r="F22" s="79"/>
      <c r="G22" s="79">
        <v>0</v>
      </c>
      <c r="H22" s="79"/>
      <c r="I22" s="79">
        <v>-36589956250</v>
      </c>
      <c r="J22" s="91">
        <v>33.630000000000003</v>
      </c>
      <c r="K22" s="79"/>
      <c r="L22" s="79">
        <v>0</v>
      </c>
      <c r="M22" s="79"/>
      <c r="N22" s="79">
        <v>-19083981130</v>
      </c>
      <c r="O22" s="79"/>
      <c r="P22" s="79">
        <v>1022561428</v>
      </c>
      <c r="Q22" s="79"/>
      <c r="R22" s="79">
        <v>-18061419702</v>
      </c>
      <c r="S22" s="90">
        <f>R22/درآمدها!$E$11</f>
        <v>0.18632631792033169</v>
      </c>
    </row>
    <row r="23" spans="1:19" ht="34.5" customHeight="1" x14ac:dyDescent="0.4">
      <c r="A23" s="51" t="s">
        <v>173</v>
      </c>
      <c r="B23" s="9"/>
      <c r="C23" s="79">
        <v>0</v>
      </c>
      <c r="D23" s="79"/>
      <c r="E23" s="79">
        <v>0</v>
      </c>
      <c r="F23" s="79"/>
      <c r="G23" s="79">
        <v>0</v>
      </c>
      <c r="H23" s="79"/>
      <c r="I23" s="79">
        <v>0</v>
      </c>
      <c r="J23" s="91">
        <v>0</v>
      </c>
      <c r="K23" s="79"/>
      <c r="L23" s="79">
        <v>0</v>
      </c>
      <c r="M23" s="79"/>
      <c r="N23" s="79">
        <v>0</v>
      </c>
      <c r="O23" s="79"/>
      <c r="P23" s="79">
        <v>-1589170211</v>
      </c>
      <c r="Q23" s="79"/>
      <c r="R23" s="79">
        <v>-1589170211</v>
      </c>
      <c r="S23" s="90">
        <f>R23/درآمدها!$E$11</f>
        <v>1.6394294515592149E-2</v>
      </c>
    </row>
    <row r="24" spans="1:19" ht="34.5" customHeight="1" x14ac:dyDescent="0.4">
      <c r="A24" s="51" t="s">
        <v>185</v>
      </c>
      <c r="B24" s="9"/>
      <c r="C24" s="79">
        <v>0</v>
      </c>
      <c r="D24" s="79"/>
      <c r="E24" s="79">
        <v>-3317404124</v>
      </c>
      <c r="F24" s="79"/>
      <c r="G24" s="79">
        <v>0</v>
      </c>
      <c r="H24" s="79"/>
      <c r="I24" s="79">
        <v>-3317404124</v>
      </c>
      <c r="J24" s="91">
        <v>3.05</v>
      </c>
      <c r="K24" s="79"/>
      <c r="L24" s="79">
        <v>0</v>
      </c>
      <c r="M24" s="79"/>
      <c r="N24" s="79">
        <v>-3317404124</v>
      </c>
      <c r="O24" s="79"/>
      <c r="P24" s="79">
        <v>0</v>
      </c>
      <c r="Q24" s="79"/>
      <c r="R24" s="79">
        <v>-3317404124</v>
      </c>
      <c r="S24" s="90">
        <f>R24/درآمدها!$E$11</f>
        <v>3.4223206463121887E-2</v>
      </c>
    </row>
    <row r="25" spans="1:19" ht="34.5" customHeight="1" x14ac:dyDescent="0.4">
      <c r="A25" s="51" t="s">
        <v>165</v>
      </c>
      <c r="B25" s="9"/>
      <c r="C25" s="79">
        <v>0</v>
      </c>
      <c r="D25" s="79"/>
      <c r="E25" s="79">
        <v>-1860506250</v>
      </c>
      <c r="F25" s="79"/>
      <c r="G25" s="79">
        <v>0</v>
      </c>
      <c r="H25" s="79"/>
      <c r="I25" s="79">
        <v>-1860506250</v>
      </c>
      <c r="J25" s="91">
        <v>1.71</v>
      </c>
      <c r="K25" s="79"/>
      <c r="L25" s="79">
        <v>0</v>
      </c>
      <c r="M25" s="79"/>
      <c r="N25" s="79">
        <v>7069923750</v>
      </c>
      <c r="O25" s="79"/>
      <c r="P25" s="79">
        <v>0</v>
      </c>
      <c r="Q25" s="79"/>
      <c r="R25" s="79">
        <v>7069923750</v>
      </c>
      <c r="S25" s="90">
        <f>R25/درآمدها!$E$11</f>
        <v>-7.2935177967717188E-2</v>
      </c>
    </row>
    <row r="26" spans="1:19" ht="34.5" customHeight="1" x14ac:dyDescent="0.4">
      <c r="A26" s="51" t="s">
        <v>151</v>
      </c>
      <c r="B26" s="9"/>
      <c r="C26" s="79">
        <v>0</v>
      </c>
      <c r="D26" s="79"/>
      <c r="E26" s="79">
        <v>0</v>
      </c>
      <c r="F26" s="79"/>
      <c r="G26" s="79">
        <v>0</v>
      </c>
      <c r="H26" s="79"/>
      <c r="I26" s="79">
        <v>0</v>
      </c>
      <c r="J26" s="91">
        <v>0</v>
      </c>
      <c r="K26" s="79"/>
      <c r="L26" s="79">
        <v>0</v>
      </c>
      <c r="M26" s="79"/>
      <c r="N26" s="79">
        <v>0</v>
      </c>
      <c r="O26" s="79"/>
      <c r="P26" s="79">
        <v>-4347205411</v>
      </c>
      <c r="Q26" s="79"/>
      <c r="R26" s="79">
        <v>-4347205411</v>
      </c>
      <c r="S26" s="90">
        <f>R26/درآمدها!$E$11</f>
        <v>4.4846905217826173E-2</v>
      </c>
    </row>
    <row r="27" spans="1:19" ht="34.5" customHeight="1" x14ac:dyDescent="0.4">
      <c r="A27" s="51" t="s">
        <v>174</v>
      </c>
      <c r="B27" s="9"/>
      <c r="C27" s="79">
        <v>0</v>
      </c>
      <c r="D27" s="79"/>
      <c r="E27" s="79">
        <v>-9148729400</v>
      </c>
      <c r="F27" s="79"/>
      <c r="G27" s="79">
        <v>0</v>
      </c>
      <c r="H27" s="79"/>
      <c r="I27" s="79">
        <v>-9148729400</v>
      </c>
      <c r="J27" s="91">
        <v>8.41</v>
      </c>
      <c r="K27" s="79"/>
      <c r="L27" s="79">
        <v>0</v>
      </c>
      <c r="M27" s="79"/>
      <c r="N27" s="79">
        <v>-12485497684</v>
      </c>
      <c r="O27" s="79"/>
      <c r="P27" s="79">
        <v>-1153015646</v>
      </c>
      <c r="Q27" s="79"/>
      <c r="R27" s="79">
        <v>-13638513330</v>
      </c>
      <c r="S27" s="90">
        <f>R27/درآمدها!$E$11</f>
        <v>0.14069846183823881</v>
      </c>
    </row>
    <row r="28" spans="1:19" ht="34.5" customHeight="1" x14ac:dyDescent="0.4">
      <c r="A28" s="51" t="s">
        <v>158</v>
      </c>
      <c r="B28" s="9"/>
      <c r="C28" s="79">
        <v>0</v>
      </c>
      <c r="D28" s="79"/>
      <c r="E28" s="79">
        <v>-129286104</v>
      </c>
      <c r="F28" s="79"/>
      <c r="G28" s="79">
        <v>-8580593</v>
      </c>
      <c r="H28" s="79"/>
      <c r="I28" s="79">
        <v>-137866697</v>
      </c>
      <c r="J28" s="91">
        <v>0.13</v>
      </c>
      <c r="K28" s="79"/>
      <c r="L28" s="79">
        <v>0</v>
      </c>
      <c r="M28" s="79"/>
      <c r="N28" s="79">
        <v>-129286104</v>
      </c>
      <c r="O28" s="79"/>
      <c r="P28" s="79">
        <v>-755330624</v>
      </c>
      <c r="Q28" s="79"/>
      <c r="R28" s="79">
        <v>-884616728</v>
      </c>
      <c r="S28" s="90">
        <f>R28/درآمدها!$E$11</f>
        <v>9.1259369650061178E-3</v>
      </c>
    </row>
    <row r="29" spans="1:19" ht="34.5" customHeight="1" x14ac:dyDescent="0.4">
      <c r="A29" s="51" t="s">
        <v>186</v>
      </c>
      <c r="B29" s="9"/>
      <c r="C29" s="79">
        <v>0</v>
      </c>
      <c r="D29" s="79"/>
      <c r="E29" s="79">
        <v>-1380844420</v>
      </c>
      <c r="F29" s="79"/>
      <c r="G29" s="79">
        <v>0</v>
      </c>
      <c r="H29" s="79"/>
      <c r="I29" s="79">
        <v>-1380844420</v>
      </c>
      <c r="J29" s="91">
        <v>1.27</v>
      </c>
      <c r="K29" s="79"/>
      <c r="L29" s="79">
        <v>0</v>
      </c>
      <c r="M29" s="79"/>
      <c r="N29" s="79">
        <v>-1380844420</v>
      </c>
      <c r="O29" s="79"/>
      <c r="P29" s="79">
        <v>0</v>
      </c>
      <c r="Q29" s="79"/>
      <c r="R29" s="79">
        <v>-1380844420</v>
      </c>
      <c r="S29" s="90">
        <f>R29/درآمدها!$E$11</f>
        <v>1.4245151302859416E-2</v>
      </c>
    </row>
    <row r="30" spans="1:19" ht="34.5" customHeight="1" x14ac:dyDescent="0.4">
      <c r="A30" s="51" t="s">
        <v>152</v>
      </c>
      <c r="B30" s="9"/>
      <c r="C30" s="79">
        <v>0</v>
      </c>
      <c r="D30" s="79"/>
      <c r="E30" s="79">
        <v>129186066</v>
      </c>
      <c r="F30" s="79"/>
      <c r="G30" s="79">
        <v>0</v>
      </c>
      <c r="H30" s="79"/>
      <c r="I30" s="79">
        <v>129186066</v>
      </c>
      <c r="J30" s="91">
        <v>-0.12</v>
      </c>
      <c r="K30" s="79"/>
      <c r="L30" s="79">
        <v>0</v>
      </c>
      <c r="M30" s="79"/>
      <c r="N30" s="79">
        <v>-310046562</v>
      </c>
      <c r="O30" s="79"/>
      <c r="P30" s="79">
        <v>0</v>
      </c>
      <c r="Q30" s="79"/>
      <c r="R30" s="79">
        <v>-310046562</v>
      </c>
      <c r="S30" s="90">
        <f>R30/درآمدها!$E$11</f>
        <v>3.1985212256000445E-3</v>
      </c>
    </row>
    <row r="31" spans="1:19" ht="34.5" customHeight="1" x14ac:dyDescent="0.4">
      <c r="A31" s="51" t="s">
        <v>166</v>
      </c>
      <c r="B31" s="9"/>
      <c r="C31" s="79">
        <v>0</v>
      </c>
      <c r="D31" s="79"/>
      <c r="E31" s="79">
        <v>-52094175000</v>
      </c>
      <c r="F31" s="79"/>
      <c r="G31" s="79">
        <v>0</v>
      </c>
      <c r="H31" s="79"/>
      <c r="I31" s="79">
        <v>-52094175000</v>
      </c>
      <c r="J31" s="91">
        <v>47.88</v>
      </c>
      <c r="K31" s="79"/>
      <c r="L31" s="79">
        <v>0</v>
      </c>
      <c r="M31" s="79"/>
      <c r="N31" s="79">
        <v>-54915919764</v>
      </c>
      <c r="O31" s="79"/>
      <c r="P31" s="79">
        <v>-1175217323</v>
      </c>
      <c r="Q31" s="79"/>
      <c r="R31" s="79">
        <v>-56091137087</v>
      </c>
      <c r="S31" s="90">
        <f>R31/درآمدها!$E$11</f>
        <v>0.57865080452274564</v>
      </c>
    </row>
    <row r="32" spans="1:19" ht="34.5" customHeight="1" x14ac:dyDescent="0.4">
      <c r="A32" s="51" t="s">
        <v>161</v>
      </c>
      <c r="B32" s="9"/>
      <c r="C32" s="79">
        <v>0</v>
      </c>
      <c r="D32" s="79"/>
      <c r="E32" s="79">
        <v>23306661731</v>
      </c>
      <c r="F32" s="79"/>
      <c r="G32" s="79">
        <v>852285512</v>
      </c>
      <c r="H32" s="79"/>
      <c r="I32" s="79">
        <v>24158947243</v>
      </c>
      <c r="J32" s="91">
        <v>-22.2</v>
      </c>
      <c r="K32" s="79"/>
      <c r="L32" s="79">
        <v>0</v>
      </c>
      <c r="M32" s="79"/>
      <c r="N32" s="79">
        <v>31742105331</v>
      </c>
      <c r="O32" s="79"/>
      <c r="P32" s="79">
        <v>960347460</v>
      </c>
      <c r="Q32" s="79"/>
      <c r="R32" s="79">
        <v>32702452791</v>
      </c>
      <c r="S32" s="90">
        <f>R32/درآمدها!$E$11</f>
        <v>-0.33736703515260047</v>
      </c>
    </row>
    <row r="33" spans="1:19" ht="34.5" customHeight="1" x14ac:dyDescent="0.4">
      <c r="A33" s="51" t="s">
        <v>162</v>
      </c>
      <c r="B33" s="9"/>
      <c r="C33" s="79">
        <v>0</v>
      </c>
      <c r="D33" s="79"/>
      <c r="E33" s="79">
        <v>-16796552</v>
      </c>
      <c r="F33" s="79"/>
      <c r="G33" s="79">
        <v>0</v>
      </c>
      <c r="H33" s="79"/>
      <c r="I33" s="79">
        <v>-16796552</v>
      </c>
      <c r="J33" s="91">
        <v>0.02</v>
      </c>
      <c r="K33" s="79"/>
      <c r="L33" s="79">
        <v>0</v>
      </c>
      <c r="M33" s="79"/>
      <c r="N33" s="79">
        <v>-20661241</v>
      </c>
      <c r="O33" s="79"/>
      <c r="P33" s="79">
        <v>776451514</v>
      </c>
      <c r="Q33" s="79"/>
      <c r="R33" s="79">
        <v>755790273</v>
      </c>
      <c r="S33" s="90">
        <f>R33/درآمدها!$E$11</f>
        <v>-7.7969296440466651E-3</v>
      </c>
    </row>
    <row r="34" spans="1:19" ht="34.5" customHeight="1" x14ac:dyDescent="0.4">
      <c r="A34" s="51" t="s">
        <v>187</v>
      </c>
      <c r="B34" s="9"/>
      <c r="C34" s="79">
        <v>0</v>
      </c>
      <c r="D34" s="79"/>
      <c r="E34" s="79">
        <v>1747634490</v>
      </c>
      <c r="F34" s="79"/>
      <c r="G34" s="79">
        <v>0</v>
      </c>
      <c r="H34" s="79"/>
      <c r="I34" s="79">
        <v>1747634490</v>
      </c>
      <c r="J34" s="91">
        <v>-1.61</v>
      </c>
      <c r="K34" s="79"/>
      <c r="L34" s="79">
        <v>0</v>
      </c>
      <c r="M34" s="79"/>
      <c r="N34" s="79">
        <v>1747634490</v>
      </c>
      <c r="O34" s="79"/>
      <c r="P34" s="79">
        <v>0</v>
      </c>
      <c r="Q34" s="79"/>
      <c r="R34" s="79">
        <v>1747634490</v>
      </c>
      <c r="S34" s="90">
        <f>R34/درآمدها!$E$11</f>
        <v>-1.8029053361526094E-2</v>
      </c>
    </row>
    <row r="35" spans="1:19" ht="34.5" customHeight="1" x14ac:dyDescent="0.4">
      <c r="A35" s="51" t="s">
        <v>153</v>
      </c>
      <c r="B35" s="9"/>
      <c r="C35" s="79">
        <v>0</v>
      </c>
      <c r="D35" s="79"/>
      <c r="E35" s="79">
        <v>0</v>
      </c>
      <c r="F35" s="79"/>
      <c r="G35" s="79">
        <v>0</v>
      </c>
      <c r="H35" s="79"/>
      <c r="I35" s="79">
        <v>0</v>
      </c>
      <c r="J35" s="91">
        <v>0</v>
      </c>
      <c r="K35" s="79"/>
      <c r="L35" s="79">
        <v>0</v>
      </c>
      <c r="M35" s="79"/>
      <c r="N35" s="79">
        <v>0</v>
      </c>
      <c r="O35" s="79"/>
      <c r="P35" s="79">
        <v>-1917927430</v>
      </c>
      <c r="Q35" s="79"/>
      <c r="R35" s="79">
        <v>-1917927430</v>
      </c>
      <c r="S35" s="90">
        <f>R35/درآمدها!$E$11</f>
        <v>1.9785839760466505E-2</v>
      </c>
    </row>
    <row r="36" spans="1:19" ht="34.5" customHeight="1" x14ac:dyDescent="0.4">
      <c r="A36" s="51" t="s">
        <v>175</v>
      </c>
      <c r="B36" s="9"/>
      <c r="C36" s="79">
        <v>0</v>
      </c>
      <c r="D36" s="79"/>
      <c r="E36" s="79">
        <v>0</v>
      </c>
      <c r="F36" s="79"/>
      <c r="G36" s="79">
        <v>0</v>
      </c>
      <c r="H36" s="79"/>
      <c r="I36" s="79">
        <v>0</v>
      </c>
      <c r="J36" s="91">
        <v>0</v>
      </c>
      <c r="K36" s="79"/>
      <c r="L36" s="79">
        <v>0</v>
      </c>
      <c r="M36" s="79"/>
      <c r="N36" s="79">
        <v>0</v>
      </c>
      <c r="O36" s="79"/>
      <c r="P36" s="79">
        <v>1271846065</v>
      </c>
      <c r="Q36" s="79"/>
      <c r="R36" s="79">
        <v>1271846065</v>
      </c>
      <c r="S36" s="90">
        <f>R36/درآمدها!$E$11</f>
        <v>-1.3120695834706252E-2</v>
      </c>
    </row>
    <row r="37" spans="1:19" ht="34.5" customHeight="1" x14ac:dyDescent="0.4">
      <c r="A37" s="51" t="s">
        <v>154</v>
      </c>
      <c r="B37" s="9"/>
      <c r="C37" s="79">
        <v>0</v>
      </c>
      <c r="D37" s="79"/>
      <c r="E37" s="79">
        <v>0</v>
      </c>
      <c r="F37" s="79"/>
      <c r="G37" s="79">
        <v>0</v>
      </c>
      <c r="H37" s="79"/>
      <c r="I37" s="79">
        <v>0</v>
      </c>
      <c r="J37" s="91">
        <v>0</v>
      </c>
      <c r="K37" s="79"/>
      <c r="L37" s="79">
        <v>0</v>
      </c>
      <c r="M37" s="79"/>
      <c r="N37" s="79">
        <v>0</v>
      </c>
      <c r="O37" s="79"/>
      <c r="P37" s="79">
        <v>-3121449196</v>
      </c>
      <c r="Q37" s="79"/>
      <c r="R37" s="79">
        <v>-3121449196</v>
      </c>
      <c r="S37" s="90">
        <f>R37/درآمدها!$E$11</f>
        <v>3.2201684300689627E-2</v>
      </c>
    </row>
    <row r="38" spans="1:19" ht="34.5" customHeight="1" x14ac:dyDescent="0.4">
      <c r="A38" s="51" t="s">
        <v>163</v>
      </c>
      <c r="B38" s="9"/>
      <c r="C38" s="79">
        <v>0</v>
      </c>
      <c r="D38" s="79"/>
      <c r="E38" s="79">
        <v>565312846</v>
      </c>
      <c r="F38" s="79"/>
      <c r="G38" s="79">
        <v>0</v>
      </c>
      <c r="H38" s="79"/>
      <c r="I38" s="79">
        <v>565312846</v>
      </c>
      <c r="J38" s="91">
        <v>-0.52</v>
      </c>
      <c r="K38" s="79"/>
      <c r="L38" s="79">
        <v>0</v>
      </c>
      <c r="M38" s="79"/>
      <c r="N38" s="79">
        <v>-2609136220</v>
      </c>
      <c r="O38" s="79"/>
      <c r="P38" s="79">
        <v>0</v>
      </c>
      <c r="Q38" s="79"/>
      <c r="R38" s="79">
        <v>-2609136220</v>
      </c>
      <c r="S38" s="90">
        <f>R38/درآمدها!$E$11</f>
        <v>2.6916529976397117E-2</v>
      </c>
    </row>
    <row r="39" spans="1:19" ht="34.5" customHeight="1" x14ac:dyDescent="0.4">
      <c r="A39" s="51" t="s">
        <v>164</v>
      </c>
      <c r="B39" s="9"/>
      <c r="C39" s="79">
        <v>0</v>
      </c>
      <c r="D39" s="79"/>
      <c r="E39" s="79">
        <v>0</v>
      </c>
      <c r="F39" s="79"/>
      <c r="G39" s="79">
        <v>0</v>
      </c>
      <c r="H39" s="79"/>
      <c r="I39" s="79">
        <v>0</v>
      </c>
      <c r="J39" s="91">
        <v>0</v>
      </c>
      <c r="K39" s="79"/>
      <c r="L39" s="79">
        <v>0</v>
      </c>
      <c r="M39" s="79"/>
      <c r="N39" s="79">
        <v>0</v>
      </c>
      <c r="O39" s="79"/>
      <c r="P39" s="79">
        <v>350667190</v>
      </c>
      <c r="Q39" s="79"/>
      <c r="R39" s="79">
        <v>350667190</v>
      </c>
      <c r="S39" s="90">
        <f>R39/درآمدها!$E$11</f>
        <v>-3.6175742220825647E-3</v>
      </c>
    </row>
    <row r="40" spans="1:19" ht="34.5" customHeight="1" x14ac:dyDescent="0.4">
      <c r="A40" s="51" t="s">
        <v>167</v>
      </c>
      <c r="B40" s="9"/>
      <c r="C40" s="79">
        <v>0</v>
      </c>
      <c r="D40" s="79"/>
      <c r="E40" s="79">
        <v>-2713174949</v>
      </c>
      <c r="F40" s="79"/>
      <c r="G40" s="79">
        <v>-1650266459</v>
      </c>
      <c r="H40" s="79"/>
      <c r="I40" s="79">
        <v>-4363441408</v>
      </c>
      <c r="J40" s="91">
        <v>4.01</v>
      </c>
      <c r="K40" s="79"/>
      <c r="L40" s="79">
        <v>0</v>
      </c>
      <c r="M40" s="79"/>
      <c r="N40" s="79">
        <v>-4498837194</v>
      </c>
      <c r="O40" s="79"/>
      <c r="P40" s="79">
        <v>-1817537802</v>
      </c>
      <c r="Q40" s="79"/>
      <c r="R40" s="79">
        <v>-6316374996</v>
      </c>
      <c r="S40" s="90">
        <f>R40/درآمدها!$E$11</f>
        <v>6.5161372418493055E-2</v>
      </c>
    </row>
    <row r="41" spans="1:19" ht="34.5" customHeight="1" x14ac:dyDescent="0.4">
      <c r="A41" s="51" t="s">
        <v>176</v>
      </c>
      <c r="B41" s="9"/>
      <c r="C41" s="79">
        <v>0</v>
      </c>
      <c r="D41" s="79"/>
      <c r="E41" s="79">
        <v>-16458515274</v>
      </c>
      <c r="F41" s="79"/>
      <c r="G41" s="79">
        <v>-150006996</v>
      </c>
      <c r="H41" s="79"/>
      <c r="I41" s="79">
        <v>-16608522270</v>
      </c>
      <c r="J41" s="91">
        <v>15.26</v>
      </c>
      <c r="K41" s="79"/>
      <c r="L41" s="79">
        <v>0</v>
      </c>
      <c r="M41" s="79"/>
      <c r="N41" s="79">
        <v>-21832894259</v>
      </c>
      <c r="O41" s="79"/>
      <c r="P41" s="79">
        <v>-884992579</v>
      </c>
      <c r="Q41" s="79"/>
      <c r="R41" s="79">
        <v>-22717886838</v>
      </c>
      <c r="S41" s="90">
        <f>R41/درآمدها!$E$11</f>
        <v>0.23436364778049976</v>
      </c>
    </row>
    <row r="42" spans="1:19" ht="34.5" customHeight="1" x14ac:dyDescent="0.4">
      <c r="A42" s="51" t="s">
        <v>177</v>
      </c>
      <c r="B42" s="9"/>
      <c r="C42" s="79">
        <v>0</v>
      </c>
      <c r="D42" s="79"/>
      <c r="E42" s="79">
        <v>308757217</v>
      </c>
      <c r="F42" s="79"/>
      <c r="G42" s="79">
        <v>635906432</v>
      </c>
      <c r="H42" s="79"/>
      <c r="I42" s="79">
        <v>944663649</v>
      </c>
      <c r="J42" s="91">
        <v>-0.87</v>
      </c>
      <c r="K42" s="79"/>
      <c r="L42" s="79">
        <v>0</v>
      </c>
      <c r="M42" s="79"/>
      <c r="N42" s="79">
        <v>135010419</v>
      </c>
      <c r="O42" s="79"/>
      <c r="P42" s="79">
        <v>635906432</v>
      </c>
      <c r="Q42" s="79"/>
      <c r="R42" s="79">
        <v>770916851</v>
      </c>
      <c r="S42" s="90">
        <f>R42/درآمدها!$E$11</f>
        <v>-7.952979369260824E-3</v>
      </c>
    </row>
    <row r="43" spans="1:19" ht="34.5" customHeight="1" x14ac:dyDescent="0.4">
      <c r="A43" s="51" t="s">
        <v>168</v>
      </c>
      <c r="B43" s="9"/>
      <c r="C43" s="79">
        <v>0</v>
      </c>
      <c r="D43" s="79"/>
      <c r="E43" s="79">
        <v>-334893731</v>
      </c>
      <c r="F43" s="79"/>
      <c r="G43" s="79">
        <v>0</v>
      </c>
      <c r="H43" s="79"/>
      <c r="I43" s="79">
        <v>-334893731</v>
      </c>
      <c r="J43" s="91">
        <v>0.31</v>
      </c>
      <c r="K43" s="79"/>
      <c r="L43" s="79">
        <v>0</v>
      </c>
      <c r="M43" s="79"/>
      <c r="N43" s="79">
        <v>186048019</v>
      </c>
      <c r="O43" s="79"/>
      <c r="P43" s="79">
        <v>224294368</v>
      </c>
      <c r="Q43" s="79"/>
      <c r="R43" s="79">
        <v>410342387</v>
      </c>
      <c r="S43" s="90">
        <f>R43/درآمدها!$E$11</f>
        <v>-4.2331991237589909E-3</v>
      </c>
    </row>
    <row r="44" spans="1:19" ht="34.5" customHeight="1" x14ac:dyDescent="0.4">
      <c r="A44" s="51" t="s">
        <v>169</v>
      </c>
      <c r="B44" s="9"/>
      <c r="C44" s="79">
        <v>0</v>
      </c>
      <c r="D44" s="79"/>
      <c r="E44" s="79">
        <v>-526349621</v>
      </c>
      <c r="F44" s="79"/>
      <c r="G44" s="79">
        <v>0</v>
      </c>
      <c r="H44" s="79"/>
      <c r="I44" s="79">
        <v>-526349621</v>
      </c>
      <c r="J44" s="91">
        <v>0.48</v>
      </c>
      <c r="K44" s="79"/>
      <c r="L44" s="79"/>
      <c r="M44" s="79"/>
      <c r="N44" s="79">
        <v>-973491287</v>
      </c>
      <c r="O44" s="79"/>
      <c r="P44" s="79">
        <v>-370488765</v>
      </c>
      <c r="Q44" s="79"/>
      <c r="R44" s="79">
        <v>-1343980052</v>
      </c>
      <c r="S44" s="90">
        <f>R44/درآمدها!$E$11</f>
        <v>1.3864848864555548E-2</v>
      </c>
    </row>
    <row r="45" spans="1:19" ht="19.5" thickBot="1" x14ac:dyDescent="0.45">
      <c r="A45" s="15" t="s">
        <v>4</v>
      </c>
      <c r="B45" s="92"/>
      <c r="C45" s="94">
        <f>SUM(C11:C44)</f>
        <v>0</v>
      </c>
      <c r="D45" s="92"/>
      <c r="E45" s="94">
        <f>SUM(E11:E44)</f>
        <v>-105773492149</v>
      </c>
      <c r="F45" s="92"/>
      <c r="G45" s="94">
        <f>SUM(G11:G44)</f>
        <v>-3367258369</v>
      </c>
      <c r="H45" s="92"/>
      <c r="I45" s="94">
        <f>SUM(I11:I44)</f>
        <v>-109140750518</v>
      </c>
      <c r="J45" s="114">
        <f>SUM(J11:J44)</f>
        <v>100.32000000000002</v>
      </c>
      <c r="K45" s="92"/>
      <c r="L45" s="94">
        <f>SUM(L11:L44)</f>
        <v>0</v>
      </c>
      <c r="M45" s="92"/>
      <c r="N45" s="94">
        <f>SUM(N11:N44)</f>
        <v>-89140160976</v>
      </c>
      <c r="O45" s="92"/>
      <c r="P45" s="94">
        <f>SUM(P11:P44)</f>
        <v>-11192320773</v>
      </c>
      <c r="Q45" s="92"/>
      <c r="R45" s="94">
        <f>SUM(R11:R44)</f>
        <v>-100332481749</v>
      </c>
      <c r="S45" s="115">
        <f>SUM(S11:S44)</f>
        <v>1.0350560587454787</v>
      </c>
    </row>
    <row r="46" spans="1:19" ht="16.5" thickTop="1" x14ac:dyDescent="0.4"/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pageMargins left="0.7" right="0.7" top="0.75" bottom="0.75" header="0.3" footer="0.3"/>
  <pageSetup scale="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مقدمه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مقدمه!Print_Area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Intern</cp:lastModifiedBy>
  <cp:lastPrinted>2024-02-06T09:33:07Z</cp:lastPrinted>
  <dcterms:created xsi:type="dcterms:W3CDTF">2017-11-22T14:26:20Z</dcterms:created>
  <dcterms:modified xsi:type="dcterms:W3CDTF">2026-02-23T07:20:57Z</dcterms:modified>
</cp:coreProperties>
</file>